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ELECTRICITE" sheetId="5" r:id="rId2"/>
    <sheet name="Total de l_affaire" sheetId="9" r:id="rId3"/>
  </sheets>
  <definedNames>
    <definedName name="_xlnm.Print_Titles" localSheetId="0">'LOT 01 VRD ET GENIE CIVIL'!$1:$6</definedName>
    <definedName name="_xlnm.Print_Titles" localSheetId="1">'LOT 02 ELECTRICITE'!$1:$6</definedName>
    <definedName name="_xlnm.Print_Titles" localSheetId="2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5" l="1" r="M100"/>
  <c r="M97"/>
  <c r="M96"/>
  <c r="M95"/>
  <c r="M92"/>
  <c r="M91"/>
  <c r="M90"/>
  <c r="M89"/>
  <c r="M88"/>
  <c r="M87"/>
  <c r="M86"/>
  <c r="M85"/>
  <c r="M84"/>
  <c r="M83"/>
  <c r="M82"/>
  <c r="M80"/>
  <c r="M79"/>
  <c r="M78"/>
  <c r="M76"/>
  <c r="M75"/>
  <c r="M74"/>
  <c r="M73"/>
  <c r="M72"/>
  <c r="M71"/>
  <c r="M70"/>
  <c r="M68"/>
  <c r="M67"/>
  <c r="M66"/>
  <c r="M64"/>
  <c r="M93"/>
  <c r="M61"/>
  <c r="M60"/>
  <c r="M58"/>
  <c r="M54"/>
  <c r="M53"/>
  <c r="M51"/>
  <c r="M50"/>
  <c r="M48"/>
  <c r="M47"/>
  <c r="M45"/>
  <c r="M44"/>
  <c r="M42"/>
  <c r="M41"/>
  <c r="M39"/>
  <c r="M38"/>
  <c r="M37"/>
  <c r="M35"/>
  <c r="M34"/>
  <c r="M33"/>
  <c r="M31"/>
  <c r="M30"/>
  <c r="M29"/>
  <c r="M28"/>
  <c r="M25"/>
  <c r="M62"/>
  <c r="M22"/>
  <c r="M20"/>
  <c r="M18"/>
  <c r="M17"/>
  <c r="M16"/>
  <c r="M12"/>
  <c r="M11"/>
  <c i="1" r="M111"/>
  <c r="M108"/>
  <c r="M107"/>
  <c r="M106"/>
  <c r="M101"/>
  <c i="9" r="M8"/>
  <c i="1" r="M100"/>
  <c r="M98"/>
  <c r="M99"/>
  <c r="M95"/>
  <c r="M94"/>
  <c r="M90"/>
  <c r="M91"/>
  <c r="M87"/>
  <c r="M86"/>
  <c r="M84"/>
  <c r="M83"/>
  <c r="M81"/>
  <c r="M79"/>
  <c r="M77"/>
  <c r="M76"/>
  <c r="M72"/>
  <c r="M70"/>
  <c r="M65"/>
  <c r="M64"/>
  <c r="M62"/>
  <c r="M60"/>
  <c r="M58"/>
  <c r="M57"/>
  <c r="M51"/>
  <c r="M52"/>
  <c r="M46"/>
  <c r="M47"/>
  <c r="M41"/>
  <c r="M40"/>
  <c r="M38"/>
  <c r="M37"/>
  <c r="M36"/>
  <c r="M30"/>
  <c r="M29"/>
  <c r="M27"/>
  <c r="M26"/>
  <c r="M23"/>
  <c r="M22"/>
  <c r="M21"/>
  <c r="M20"/>
  <c r="M19"/>
  <c r="M18"/>
  <c r="M17"/>
  <c r="M13"/>
  <c r="M12"/>
  <c r="M11"/>
  <c r="M14"/>
  <c i="5" l="1" r="M13"/>
  <c r="M23"/>
  <c i="1" r="M96"/>
  <c r="M109"/>
  <c r="M31"/>
  <c r="M42"/>
  <c r="M102"/>
  <c r="M110"/>
  <c r="M112"/>
  <c r="M73"/>
  <c i="5" r="M99"/>
  <c r="M101"/>
  <c r="M98"/>
  <c i="9" l="1" r="M7"/>
  <c r="M9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<sst xmlns="http://schemas.openxmlformats.org/spreadsheetml/2006/main">
  <si>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</si>
  <si>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</si>
  <si>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</si>
  <si>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</si>
  <si>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</si>
  <si>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</si>
  <si>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</si>
  <si>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</si>
  <si>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</si>
  <si>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</si>
  <si>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</si>
  <si>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</si>
  <si>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</si>
  <si>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</si>
  <si>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</si>
  <si>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</si>
  <si>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</si>
  <si>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</si>
  <si>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</si>
  <si>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</si>
  <si>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</si>
  <si>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</si>
  <si>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</si>
  <si>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</si>
  <si>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</si>
  <si>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</si>
  <si>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</si>
  <si>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</si>
  <si>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</si>
  <si>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</si>
  <si>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</si>
  <si>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</si>
  <si>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</si>
  <si>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</si>
  <si>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</si>
  <si>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</si>
  <si>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</si>
  <si>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</si>
  <si>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</si>
  <si>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</si>
  <si>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</si>
  <si>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</si>
  <si>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</si>
  <si>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</si>
  <si>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</si>
  <si>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</si>
  <si>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</si>
  <si>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</si>
  <si>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</si>
  <si>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</si>
  <si>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</si>
  <si>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</si>
  <si>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</si>
  <si>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</si>
  <si>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</si>
  <si>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</si>
  <si>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</si>
  <si>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</si>
  <si>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</si>
  <si>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</si>
  <si>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</si>
  <si>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</si>
  <si>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</si>
  <si>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</si>
  <si>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</si>
  <si>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</si>
  <si>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</si>
  <si>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</si>
  <si>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</si>
  <si>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</si>
  <si>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Assainissement</t>
  </si>
  <si>
    <t>01.2.3.1.1.1</t>
  </si>
  <si>
    <t>Séparateur hydrocarbures</t>
  </si>
  <si>
    <t>01.2.3.1.1.1.1</t>
  </si>
  <si>
    <t>Vidange/Nettoyage de séparateur d'hydrocarbures</t>
  </si>
  <si>
    <t>01.2.3.1.1.1.2</t>
  </si>
  <si>
    <t>Extraction de séparateur d'hydrocarbures</t>
  </si>
  <si>
    <t>01.2.3.1.1.1.3</t>
  </si>
  <si>
    <t>Destruction des déchets de vidange de séparateurs d'hydrocarbures</t>
  </si>
  <si>
    <t>01.2.3.1.2</t>
  </si>
  <si>
    <t>Ilot de distribution</t>
  </si>
  <si>
    <t>01.2.3.1.2.1</t>
  </si>
  <si>
    <t>Dépose de chaise de distributeur</t>
  </si>
  <si>
    <t>01.2.3.1.2.2</t>
  </si>
  <si>
    <t>Démolition partielle d'îlot de distribution</t>
  </si>
  <si>
    <t>m²</t>
  </si>
  <si>
    <t>Sous-Total HT de TRAVAUX PREPARATOIRES</t>
  </si>
  <si>
    <t>01.2.4</t>
  </si>
  <si>
    <t>TERRASSEMENT</t>
  </si>
  <si>
    <t>01.2.4.1</t>
  </si>
  <si>
    <t>TRANCHEES</t>
  </si>
  <si>
    <t>01.2.4.1.1</t>
  </si>
  <si>
    <t>Tranchée sur dalle béton</t>
  </si>
  <si>
    <t>01.2.4.1.1.1</t>
  </si>
  <si>
    <t>Tranchées - Largeur 0,60m</t>
  </si>
  <si>
    <t>Sous-Total HT de TERRASSEMENT</t>
  </si>
  <si>
    <t>01.2.5</t>
  </si>
  <si>
    <t>RESEAUX DIVERS</t>
  </si>
  <si>
    <t>01.2.5.1</t>
  </si>
  <si>
    <t>RESEAUX ELECTRIQUES ET D'ECLAIRAGE</t>
  </si>
  <si>
    <t>01.2.5.1.1</t>
  </si>
  <si>
    <t>Fourreaux Type TPC 10 Rouge avec Tire Fil</t>
  </si>
  <si>
    <t>01.2.5.1.1.1</t>
  </si>
  <si>
    <t>Fourreaux Type TPC 10 Rouge avec Tire Fil Ø63</t>
  </si>
  <si>
    <t>Sous-Total HT de RESEAUX DIVERS</t>
  </si>
  <si>
    <t>01.2.6</t>
  </si>
  <si>
    <t>ASSAINISSEMENT</t>
  </si>
  <si>
    <t>01.2.6.1</t>
  </si>
  <si>
    <t>OUVRAGES DE TRAITEMENT DES EAUX PLUVIALES</t>
  </si>
  <si>
    <t>01.2.6.1.1</t>
  </si>
  <si>
    <t>SEPARATEUR HYDROCARBURES</t>
  </si>
  <si>
    <t>01.2.6.1.1.1</t>
  </si>
  <si>
    <t>Fourniture de débourbeur/séparateur d'hydrocarbures</t>
  </si>
  <si>
    <t>01.2.6.1.1.1.1</t>
  </si>
  <si>
    <t>Fourniture de débourbeur/séparateur d'hydrocarbures 1,5 L/s</t>
  </si>
  <si>
    <t>01.2.6.1.1.1.2</t>
  </si>
  <si>
    <t>Fourniture de débourbeur/séparateur d'hydrocarbures 3 L/s</t>
  </si>
  <si>
    <t>01.2.6.1.1.2</t>
  </si>
  <si>
    <t>Pose d'un séparateur d’hydrocarbures</t>
  </si>
  <si>
    <t>01.2.6.1.1.2.1</t>
  </si>
  <si>
    <t>Pose d'un séparateur d’hydrocarbures en espace vert</t>
  </si>
  <si>
    <t>01.2.6.1.1.3</t>
  </si>
  <si>
    <t>Fourniture de la chambre d'échantillonnage</t>
  </si>
  <si>
    <t>01.2.6.1.1.3.1</t>
  </si>
  <si>
    <t>Fourniture de la chambre d'échantillonnage avec tampon B125</t>
  </si>
  <si>
    <t>01.2.6.1.1.4</t>
  </si>
  <si>
    <t>Pose de la chambre d'échantillonnage</t>
  </si>
  <si>
    <t>01.2.6.1.1.4.1</t>
  </si>
  <si>
    <t>Pose de la chambre d'échantillonnage en espace vert</t>
  </si>
  <si>
    <t>01.2.6.1.1.5</t>
  </si>
  <si>
    <t>Fourniture et pose d'alarme sur séparateur d'hydrocarbures</t>
  </si>
  <si>
    <t>01.2.6.2</t>
  </si>
  <si>
    <t>REGARDS DE VISITE ET REGARDS GRILLE</t>
  </si>
  <si>
    <t>01.2.6.2.1</t>
  </si>
  <si>
    <t>REGARDS PRÉFABRIQUÉS OU COULES SUR PLACE</t>
  </si>
  <si>
    <t>01.2.6.2.1.1</t>
  </si>
  <si>
    <t>Regard y compris tampon</t>
  </si>
  <si>
    <t>01.2.6.2.1.1.1</t>
  </si>
  <si>
    <t>Regard carré</t>
  </si>
  <si>
    <t>01.2.6.2.1.1.1.1</t>
  </si>
  <si>
    <t>Regard EP-EH 0,40 x 0,40 en béton préfabriqué ou coulé sur place, compris tampon en fonte B125</t>
  </si>
  <si>
    <t>01.2.6.2.1.1.2</t>
  </si>
  <si>
    <t>Regard de visite</t>
  </si>
  <si>
    <t>01.2.6.2.1.1.2.1</t>
  </si>
  <si>
    <t>Regard 1,4 x 0,70 en béton préfabriqué ou coulé sur place, compris tampon FL140 et étanchéité</t>
  </si>
  <si>
    <t>Sous-Total HT de ASSAINISSEMENT</t>
  </si>
  <si>
    <t>01.2.7</t>
  </si>
  <si>
    <t>SIGNALETIQUE</t>
  </si>
  <si>
    <t>01.2.7.1</t>
  </si>
  <si>
    <t>Signalisation verticale</t>
  </si>
  <si>
    <t>01.2.7.1.1</t>
  </si>
  <si>
    <t>Panneau sens interdit B1</t>
  </si>
  <si>
    <t>01.2.7.1.2</t>
  </si>
  <si>
    <t>Panneau de STOP - AB4</t>
  </si>
  <si>
    <t>01.2.7.2</t>
  </si>
  <si>
    <t>Signalisation horizontale marquage peinture</t>
  </si>
  <si>
    <t>01.2.7.2.1</t>
  </si>
  <si>
    <t>Marquage au sol des flèches directionnelles - 4m x 0.70 m</t>
  </si>
  <si>
    <t>01.2.7.3</t>
  </si>
  <si>
    <t>Signalétique sur auvent</t>
  </si>
  <si>
    <t>01.2.7.3.1</t>
  </si>
  <si>
    <t>Enseignes Dibond sur auvent</t>
  </si>
  <si>
    <t>01.2.7.4</t>
  </si>
  <si>
    <t>Signalétique sur îlot</t>
  </si>
  <si>
    <t>01.2.7.4.1</t>
  </si>
  <si>
    <t>Panneau tête d'îlot</t>
  </si>
  <si>
    <t>Sous-Total HT de SIGNALETIQUE</t>
  </si>
  <si>
    <t>01.2.8</t>
  </si>
  <si>
    <t>RESERVOIR</t>
  </si>
  <si>
    <t>01.2.8.1</t>
  </si>
  <si>
    <t>Reprise de la peinture et de l'étanchéité de regards de trous d'homme</t>
  </si>
  <si>
    <t>Sous-Total HT de RESERVOIR</t>
  </si>
  <si>
    <t>01.2.9</t>
  </si>
  <si>
    <t>MASSIFS</t>
  </si>
  <si>
    <t>01.2.9.1</t>
  </si>
  <si>
    <t>PANNEAU DE SIGNALISATION</t>
  </si>
  <si>
    <t>01.2.9.1.1</t>
  </si>
  <si>
    <t>Massifs pour les panneaux de signalisation</t>
  </si>
  <si>
    <t>Sous-Total HT de MASSIFS</t>
  </si>
  <si>
    <t>01.2.10</t>
  </si>
  <si>
    <t>ILOTS</t>
  </si>
  <si>
    <t>01.2.10.1</t>
  </si>
  <si>
    <t>Aménagement d'îlot</t>
  </si>
  <si>
    <t>01.2.10.1.1</t>
  </si>
  <si>
    <t>Scellement de chaise d'appareil de distribution</t>
  </si>
  <si>
    <t>01.2.10.1.2</t>
  </si>
  <si>
    <t>Réfection d'îlot de distribution existant</t>
  </si>
  <si>
    <t>Sous-Total HT de ILOTS</t>
  </si>
  <si>
    <t>01.2.11</t>
  </si>
  <si>
    <t>NETTOYAGE</t>
  </si>
  <si>
    <t>01.2.11.1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</si>
  <si>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</si>
  <si>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</si>
  <si>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</si>
  <si>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</si>
  <si>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</si>
  <si>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</si>
  <si>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</si>
  <si>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</si>
  <si>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</si>
  <si>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</si>
  <si>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</si>
  <si>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</si>
  <si>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</si>
  <si>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</si>
  <si>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</si>
  <si>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</si>
  <si>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ELECTRICITE</t>
  </si>
  <si>
    <t>02</t>
  </si>
  <si>
    <t>ELECTRICITE</t>
  </si>
  <si>
    <t>02.2</t>
  </si>
  <si>
    <t>02.2.1</t>
  </si>
  <si>
    <t>ETUDES D'EXECUTION</t>
  </si>
  <si>
    <t>02.2.1.1</t>
  </si>
  <si>
    <t>Etudes et dimensionnement des installations</t>
  </si>
  <si>
    <t>02.2.1.2</t>
  </si>
  <si>
    <t>Dossier technique, plans, schémas et notes de calcul</t>
  </si>
  <si>
    <t>Sous-Total HT de ETUDES D'EXECUTION</t>
  </si>
  <si>
    <t>02.2.2</t>
  </si>
  <si>
    <t>02.2.2.1</t>
  </si>
  <si>
    <t>02.2.2.1.1</t>
  </si>
  <si>
    <t>TABLEAU ELECTRIQUE DE CHANTIER</t>
  </si>
  <si>
    <t>02.2.2.1.2</t>
  </si>
  <si>
    <t>ALIMENTATION ELECTRIQUE DES INSTALLATIONS DE CHANTIER</t>
  </si>
  <si>
    <t>02.2.2.2</t>
  </si>
  <si>
    <t>Repérage des installations existantes</t>
  </si>
  <si>
    <t>02.2.2.3</t>
  </si>
  <si>
    <t>NEUTRALISATION ET MISE EN SECURITE</t>
  </si>
  <si>
    <t>02.2.2.3.1</t>
  </si>
  <si>
    <t>Déconnexion au TGBT des câbles d'alimentation des équipements à déposer</t>
  </si>
  <si>
    <t>02.2.2.4</t>
  </si>
  <si>
    <t>DEPOSE</t>
  </si>
  <si>
    <t>02.2.2.4.1</t>
  </si>
  <si>
    <t>Dépose des luminaires existants sous auvent</t>
  </si>
  <si>
    <t>02.2.3</t>
  </si>
  <si>
    <t>SPECIFICATIONS TECHNIQUES COURANTS FORTS</t>
  </si>
  <si>
    <t>02.2.3.1</t>
  </si>
  <si>
    <t>Origine des installations</t>
  </si>
  <si>
    <t>PM</t>
  </si>
  <si>
    <t>02.2.3.2</t>
  </si>
  <si>
    <t>Mises à la terre</t>
  </si>
  <si>
    <t>02.2.3.2.1</t>
  </si>
  <si>
    <t>Câble HO7 Z1-R Vert/Jaune</t>
  </si>
  <si>
    <t>02.2.3.2.1.1</t>
  </si>
  <si>
    <t>Câble HO7 Z1-R 16mm² Vert/Jaune</t>
  </si>
  <si>
    <t>02.2.3.2.2</t>
  </si>
  <si>
    <t>Repérage et étiquetage des terres</t>
  </si>
  <si>
    <t>02.2.3.2.3</t>
  </si>
  <si>
    <t>Fourniture et pose de piquet de terre</t>
  </si>
  <si>
    <t>02.2.3.2.4</t>
  </si>
  <si>
    <t>Vérification et mise en conformité des liaisons équipotentielles et mise à la terre</t>
  </si>
  <si>
    <t>02.2.3.3</t>
  </si>
  <si>
    <t>Cheminements et distribution</t>
  </si>
  <si>
    <t>02.2.3.3.1</t>
  </si>
  <si>
    <t>Réservations</t>
  </si>
  <si>
    <t>02.2.3.3.1.1</t>
  </si>
  <si>
    <t>Moussage des fourreaux et sablage des regards</t>
  </si>
  <si>
    <t>02.2.3.3.2</t>
  </si>
  <si>
    <t>Câblage des installations</t>
  </si>
  <si>
    <t>02.2.3.3.2.1</t>
  </si>
  <si>
    <t>Câblage des éléments du Local Technique</t>
  </si>
  <si>
    <t>02.2.3.3.2.1.1</t>
  </si>
  <si>
    <t>Alimentation colonne de signalisation en câble FR-N1 X6 G3-U 3G1.5mm²</t>
  </si>
  <si>
    <t>02.2.3.3.2.1.2</t>
  </si>
  <si>
    <t>Alimentation alarme sonore en câble FR-N1 X6 G3-U 3G1.5mm²</t>
  </si>
  <si>
    <t>02.2.3.3.2.1.3</t>
  </si>
  <si>
    <t>Alimentation console de jaugeage en câble FR-N1 X6 G3-U 3G2.5mm²</t>
  </si>
  <si>
    <t>02.2.3.3.2.2</t>
  </si>
  <si>
    <t>Câblage des appareils distributeurs VL</t>
  </si>
  <si>
    <t>02.2.3.3.2.2.1</t>
  </si>
  <si>
    <t>Alimentation du groupe pompe en câble FR-N1 X6 G3-U 5G2.5mm²</t>
  </si>
  <si>
    <t>02.2.3.3.2.2.2</t>
  </si>
  <si>
    <t>Alimentation du calculateur en câble FR-N1 X6 G3-U 3G2.5mm²</t>
  </si>
  <si>
    <t>02.2.3.3.2.3</t>
  </si>
  <si>
    <t>Câblage des appareils distributeurs AdBlue</t>
  </si>
  <si>
    <t>02.2.3.3.2.3.1</t>
  </si>
  <si>
    <t>Alimentation du groupe pompe en câble FR-N1 X6 G3-U 3G2.5mm²</t>
  </si>
  <si>
    <t>02.2.3.3.2.3.2</t>
  </si>
  <si>
    <t>Alimentation du chauffage de l'appareil distributeur en câble FR-N1 X6 G3-U 3G2.5mm²</t>
  </si>
  <si>
    <t>02.2.3.3.2.4</t>
  </si>
  <si>
    <t>Câblage bulk AdBlue</t>
  </si>
  <si>
    <t>02.2.3.3.2.4.1</t>
  </si>
  <si>
    <t>Alimentation de la pompe immergée en câble FR-N1 X6 G3-U 5G4mm²</t>
  </si>
  <si>
    <t>02.2.3.3.2.4.2</t>
  </si>
  <si>
    <t>Alimentation chauffage du bulk en câble FR-N1 X6 G3-U 3G2.5mm²</t>
  </si>
  <si>
    <t>02.2.3.3.2.5</t>
  </si>
  <si>
    <t>Câblage des installations sur auvent</t>
  </si>
  <si>
    <t>02.2.3.3.2.5.1</t>
  </si>
  <si>
    <t>Alimentation des circuits d'éclairage en câble FR-N1 X6 G3-U 3G2.5mm² (2 circuits)</t>
  </si>
  <si>
    <t>02.2.3.3.2.5.2</t>
  </si>
  <si>
    <t>Boîtes de raccordement et accessoires en pied de poteau</t>
  </si>
  <si>
    <t>02.2.3.3.2.6</t>
  </si>
  <si>
    <t>Câblage de la borne de gestion</t>
  </si>
  <si>
    <t>02.2.3.3.2.6.1</t>
  </si>
  <si>
    <t>Alimentation de la borne de gestion en câble FR-N1 X6 G3-U 3G2.5mm²</t>
  </si>
  <si>
    <t>02.2.3.3.2.6.2</t>
  </si>
  <si>
    <t>Alimentation du chauffage de la borne de gestion en câble FR-N1 X6 G3-U 3G2.5mm²</t>
  </si>
  <si>
    <t>02.2.3.4</t>
  </si>
  <si>
    <t>Equipements divers</t>
  </si>
  <si>
    <t>02.2.3.4.1</t>
  </si>
  <si>
    <t>Eclairage</t>
  </si>
  <si>
    <t>02.2.3.4.1.1</t>
  </si>
  <si>
    <t>Eclairage extérieur</t>
  </si>
  <si>
    <t>02.2.3.4.1.1.1</t>
  </si>
  <si>
    <t>Eclairage auvents</t>
  </si>
  <si>
    <t>02.2.3.4.2</t>
  </si>
  <si>
    <t>Equipements de secours et d'alarme</t>
  </si>
  <si>
    <t>02.2.3.4.2.1</t>
  </si>
  <si>
    <t>Colonne de signalisation tricolore lumineuse</t>
  </si>
  <si>
    <t>02.2.3.4.2.2</t>
  </si>
  <si>
    <t>Alarme sonore</t>
  </si>
  <si>
    <t>Sous-Total HT de SPECIFICATIONS TECHNIQUES COURANTS FORTS</t>
  </si>
  <si>
    <t>02.2.4</t>
  </si>
  <si>
    <t>SPECIFICATIONS TECHNIQUES COURANTS FAIBLES</t>
  </si>
  <si>
    <t>02.2.4.1</t>
  </si>
  <si>
    <t>Déplacement des unités de contrôle de détection du fuite de l'aire de lavage</t>
  </si>
  <si>
    <t>02.2.4.2</t>
  </si>
  <si>
    <t>Report d'alarme</t>
  </si>
  <si>
    <t>02.2.4.2.1</t>
  </si>
  <si>
    <t>Report d'alarmes via transmetteur téléphonique 4G</t>
  </si>
  <si>
    <t>02.2.4.2.2</t>
  </si>
  <si>
    <t>Conservation des reports d'alarmes existants</t>
  </si>
  <si>
    <t>02.2.4.2.3</t>
  </si>
  <si>
    <t>Câble Unitronic Catégorie 7 SFTP 1x10 paires</t>
  </si>
  <si>
    <t>02.2.4.3</t>
  </si>
  <si>
    <t>Contact pistolet</t>
  </si>
  <si>
    <t>02.2.4.3.1</t>
  </si>
  <si>
    <t>Liaison contact pistolet en câble FR-N1 X6 G3-U 2x1.5mm²</t>
  </si>
  <si>
    <t>02.2.4.4</t>
  </si>
  <si>
    <t>Transmission des appareils distributeurs</t>
  </si>
  <si>
    <t>02.2.4.4.1</t>
  </si>
  <si>
    <t>Câble Unitronic Catégorie 7 SFTP 1x4 paires</t>
  </si>
  <si>
    <t>02.2.4.5</t>
  </si>
  <si>
    <t>Liaisons jauge électronique</t>
  </si>
  <si>
    <t>02.2.4.5.1</t>
  </si>
  <si>
    <t>Câble 01IP09EGSF</t>
  </si>
  <si>
    <t>02.2.4.5.2</t>
  </si>
  <si>
    <t>Boîte ATEX de raccordement</t>
  </si>
  <si>
    <t>02.2.4.5.3</t>
  </si>
  <si>
    <t>Accessoires de pose et finitions</t>
  </si>
  <si>
    <t>02.2.4.6</t>
  </si>
  <si>
    <t>Alarmes séparateurs hydrocarbures</t>
  </si>
  <si>
    <t>02.2.4.6.1</t>
  </si>
  <si>
    <t>02.2.4.6.2</t>
  </si>
  <si>
    <t>02.2.4.6.3</t>
  </si>
  <si>
    <t>02.2.4.7</t>
  </si>
  <si>
    <t>Transmission de la borne de gestion</t>
  </si>
  <si>
    <t>02.2.4.7.1</t>
  </si>
  <si>
    <t>02.2.4.7.2</t>
  </si>
  <si>
    <t>Noyaux dans la baie informatique</t>
  </si>
  <si>
    <t>02.2.4.7.3</t>
  </si>
  <si>
    <t>Noyaux sur Rails DIN dans la borne de gestion</t>
  </si>
  <si>
    <t>02.2.4.8</t>
  </si>
  <si>
    <t>Liaisons de capteurs discriminant</t>
  </si>
  <si>
    <t>02.2.4.8.1</t>
  </si>
  <si>
    <t>02.2.4.8.2</t>
  </si>
  <si>
    <t>02.2.4.8.3</t>
  </si>
  <si>
    <t>02.2.4.9</t>
  </si>
  <si>
    <t>02.2.4.9.1</t>
  </si>
  <si>
    <t>02.2.4.9.2</t>
  </si>
  <si>
    <t>02.2.4.9.3</t>
  </si>
  <si>
    <t>Sous-Total HT de SPECIFICATIONS TECHNIQUES COURANTS FAIBLES</t>
  </si>
  <si>
    <t>02.2.5</t>
  </si>
  <si>
    <t>ESSAIS, MISE EN SERVICE ET RECEPTION</t>
  </si>
  <si>
    <t>02.2.5.1</t>
  </si>
  <si>
    <t>Essais et réglages</t>
  </si>
  <si>
    <t>02.2.5.2</t>
  </si>
  <si>
    <t>Réception des installations</t>
  </si>
  <si>
    <t>02.2.5.3</t>
  </si>
  <si>
    <t>Dossier des ouvrages exécutés</t>
  </si>
  <si>
    <t>Sous-Total HT de ESSAIS, MISE EN SERVICE ET RECEPTION</t>
  </si>
  <si>
    <t>MONTANT HT - 02 - ELECTRICITE</t>
  </si>
  <si>
    <t>MONTANT TTC - 02 - ELECTRICITE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</si>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</sst>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5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8" xfId="0" applyNumberFormat="1" applyFont="1" applyFill="1" applyBorder="1" applyAlignment="1" applyProtection="1">
      <alignment horizontal="center" vertical="center" wrapText="1"/>
    </xf>
    <xf numFmtId="49" fontId="10" fillId="3" borderId="19" xfId="0" applyNumberFormat="1" applyFont="1" applyFill="1" applyBorder="1" applyAlignment="1" applyProtection="1">
      <alignment horizontal="center" vertical="center" wrapText="1"/>
    </xf>
    <xf numFmtId="49" fontId="10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0" fillId="0" borderId="21" xfId="0" applyNumberFormat="1" applyFont="1" applyBorder="1" applyAlignment="1" applyProtection="1">
      <alignment horizontal="left" vertical="center" wrapText="1" indent="11"/>
    </xf>
    <xf numFmtId="49" fontId="10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0" fillId="3" borderId="24" xfId="0" applyNumberFormat="1" applyFont="1" applyFill="1" applyBorder="1" applyAlignment="1" applyProtection="1">
      <alignment vertical="center" wrapText="1"/>
    </xf>
    <xf numFmtId="49" fontId="10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0" fillId="3" borderId="27" xfId="0" applyNumberFormat="1" applyFont="1" applyFill="1" applyBorder="1" applyAlignment="1" applyProtection="1">
      <alignment vertical="center" wrapText="1"/>
    </xf>
    <xf numFmtId="49" fontId="10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0" fillId="3" borderId="29" xfId="0" applyNumberFormat="1" applyFont="1" applyFill="1" applyBorder="1" applyAlignment="1" applyProtection="1">
      <alignment vertical="center" wrapText="1"/>
    </xf>
    <xf numFmtId="49" fontId="10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2" fillId="0" borderId="32" xfId="0" applyNumberFormat="1" applyFont="1" applyBorder="1" applyAlignment="1" applyProtection="1">
      <alignment horizontal="center" vertical="center" wrapText="1"/>
      <protection locked="0"/>
    </xf>
    <xf numFmtId="49" fontId="12" fillId="0" borderId="33" xfId="0" applyNumberFormat="1" applyFont="1" applyBorder="1" applyAlignment="1" applyProtection="1">
      <alignment horizontal="center" vertical="center" wrapText="1"/>
      <protection locked="0"/>
    </xf>
    <xf numFmtId="49" fontId="12" fillId="0" borderId="34" xfId="0" applyNumberFormat="1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4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9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9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9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9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165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125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29"/>
      <c r="E35" s="30"/>
      <c r="F35" s="31"/>
      <c r="G35" s="30"/>
      <c r="H35" s="31"/>
      <c r="I35" s="30"/>
      <c r="J35" s="30"/>
      <c r="K35" s="30"/>
      <c r="L35" s="30"/>
      <c r="M35" s="32"/>
      <c r="N35" s="33"/>
    </row>
    <row r="36" ht="29.25" customHeight="1">
      <c r="A36" s="34" t="s">
        <v>73</v>
      </c>
      <c r="B36" s="35"/>
      <c r="C36" s="52" t="s">
        <v>74</v>
      </c>
      <c r="D36" s="38" t="s">
        <v>43</v>
      </c>
      <c r="E36" s="50"/>
      <c r="F36" s="41">
        <v>2</v>
      </c>
      <c r="G36" s="50"/>
      <c r="H36" s="41">
        <v>1</v>
      </c>
      <c r="I36" s="42"/>
      <c r="J36" s="39"/>
      <c r="K36" s="42"/>
      <c r="L36" s="42"/>
      <c r="M36" s="43">
        <f t="shared" ref="M36:M38" si="4">IF(ISNUMBER($K36),IF(ISNUMBER($G36),ROUND($K36*$G36,2),ROUND($K36*$F36,2)),IF(ISNUMBER($G36),ROUND($I36*$G36,2),ROUND($I36*$F36,2)))</f>
        <v>0</v>
      </c>
      <c r="N36" s="33"/>
    </row>
    <row r="37" ht="29.25" customHeight="1">
      <c r="A37" s="34" t="s">
        <v>75</v>
      </c>
      <c r="B37" s="35"/>
      <c r="C37" s="52" t="s">
        <v>76</v>
      </c>
      <c r="D37" s="38" t="s">
        <v>43</v>
      </c>
      <c r="E37" s="50"/>
      <c r="F37" s="41">
        <v>2</v>
      </c>
      <c r="G37" s="50"/>
      <c r="H37" s="41">
        <v>1</v>
      </c>
      <c r="I37" s="42"/>
      <c r="J37" s="39"/>
      <c r="K37" s="42"/>
      <c r="L37" s="42"/>
      <c r="M37" s="43">
        <f t="shared" si="4"/>
        <v>0</v>
      </c>
      <c r="N37" s="33"/>
    </row>
    <row r="38" ht="29.25" customHeight="1">
      <c r="A38" s="34" t="s">
        <v>77</v>
      </c>
      <c r="B38" s="35"/>
      <c r="C38" s="52" t="s">
        <v>78</v>
      </c>
      <c r="D38" s="38" t="s">
        <v>54</v>
      </c>
      <c r="E38" s="50"/>
      <c r="F38" s="41">
        <v>2</v>
      </c>
      <c r="G38" s="50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18.75" customHeight="1">
      <c r="A39" s="34" t="s">
        <v>79</v>
      </c>
      <c r="B39" s="35"/>
      <c r="C39" s="37" t="s">
        <v>80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18.75" customHeight="1">
      <c r="A40" s="34" t="s">
        <v>81</v>
      </c>
      <c r="B40" s="35"/>
      <c r="C40" s="51" t="s">
        <v>82</v>
      </c>
      <c r="D40" s="38" t="s">
        <v>43</v>
      </c>
      <c r="E40" s="50"/>
      <c r="F40" s="41">
        <v>2</v>
      </c>
      <c r="G40" s="50"/>
      <c r="H40" s="41">
        <v>1</v>
      </c>
      <c r="I40" s="42"/>
      <c r="J40" s="39"/>
      <c r="K40" s="42"/>
      <c r="L40" s="42"/>
      <c r="M40" s="43">
        <f t="shared" ref="M40:M41" si="5">IF(ISNUMBER($K40),IF(ISNUMBER($G40),ROUND($K40*$G40,2),ROUND($K40*$F40,2)),IF(ISNUMBER($G40),ROUND($I40*$G40,2),ROUND($I40*$F40,2)))</f>
        <v>0</v>
      </c>
      <c r="N40" s="33"/>
    </row>
    <row r="41" ht="18.75" customHeight="1">
      <c r="A41" s="34" t="s">
        <v>83</v>
      </c>
      <c r="B41" s="35"/>
      <c r="C41" s="51" t="s">
        <v>84</v>
      </c>
      <c r="D41" s="38" t="s">
        <v>85</v>
      </c>
      <c r="E41" s="48"/>
      <c r="F41" s="49">
        <v>10</v>
      </c>
      <c r="G41" s="48"/>
      <c r="H41" s="41">
        <v>1</v>
      </c>
      <c r="I41" s="42"/>
      <c r="J41" s="39"/>
      <c r="K41" s="42"/>
      <c r="L41" s="42"/>
      <c r="M41" s="43">
        <f t="shared" si="5"/>
        <v>0</v>
      </c>
      <c r="N41" s="33"/>
    </row>
    <row r="42" hidden="1" ht="31.5" customHeight="1">
      <c r="A42" s="44" t="s">
        <v>86</v>
      </c>
      <c r="B42" s="45"/>
      <c r="C42" s="45"/>
      <c r="D42" s="45"/>
      <c r="E42" s="45"/>
      <c r="F42" s="45"/>
      <c r="G42" s="45"/>
      <c r="H42" s="45"/>
      <c r="I42" s="45"/>
      <c r="J42" s="2"/>
      <c r="K42" s="2"/>
      <c r="L42" s="2"/>
      <c r="M42" s="46">
        <f>SUM(M$36:M$38)+SUM(M$40:M$41)</f>
        <v>0</v>
      </c>
      <c r="N42" s="47"/>
    </row>
    <row r="43" ht="26.25" customHeight="1">
      <c r="A43" s="34" t="s">
        <v>87</v>
      </c>
      <c r="B43" s="35"/>
      <c r="C43" s="36" t="s">
        <v>88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2.5" customHeight="1">
      <c r="A44" s="34" t="s">
        <v>89</v>
      </c>
      <c r="B44" s="35"/>
      <c r="C44" s="37" t="s">
        <v>90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18.75" customHeight="1">
      <c r="A45" s="34" t="s">
        <v>91</v>
      </c>
      <c r="B45" s="35"/>
      <c r="C45" s="37" t="s">
        <v>92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18.75" customHeight="1">
      <c r="A46" s="34" t="s">
        <v>93</v>
      </c>
      <c r="B46" s="35"/>
      <c r="C46" s="51" t="s">
        <v>94</v>
      </c>
      <c r="D46" s="38" t="s">
        <v>61</v>
      </c>
      <c r="E46" s="48"/>
      <c r="F46" s="49">
        <v>7</v>
      </c>
      <c r="G46" s="48"/>
      <c r="H46" s="41">
        <v>1</v>
      </c>
      <c r="I46" s="42"/>
      <c r="J46" s="39"/>
      <c r="K46" s="42"/>
      <c r="L46" s="42"/>
      <c r="M46" s="43">
        <f>IF(ISNUMBER($K46),IF(ISNUMBER($G46),ROUND($K46*$G46,2),ROUND($K46*$F46,2)),IF(ISNUMBER($G46),ROUND($I46*$G46,2),ROUND($I46*$F46,2)))</f>
        <v>0</v>
      </c>
      <c r="N46" s="33"/>
    </row>
    <row r="47" hidden="1" ht="31.5" customHeight="1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2"/>
      <c r="K47" s="2"/>
      <c r="L47" s="2"/>
      <c r="M47" s="46">
        <f>M$46</f>
        <v>0</v>
      </c>
      <c r="N47" s="47"/>
    </row>
    <row r="48" ht="26.25" customHeight="1">
      <c r="A48" s="34" t="s">
        <v>96</v>
      </c>
      <c r="B48" s="35"/>
      <c r="C48" s="36" t="s">
        <v>97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22.5" customHeight="1">
      <c r="A49" s="34" t="s">
        <v>98</v>
      </c>
      <c r="B49" s="35"/>
      <c r="C49" s="37" t="s">
        <v>99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18.75" customHeight="1">
      <c r="A50" s="34" t="s">
        <v>100</v>
      </c>
      <c r="B50" s="35"/>
      <c r="C50" s="37" t="s">
        <v>101</v>
      </c>
      <c r="D50" s="29"/>
      <c r="E50" s="30"/>
      <c r="F50" s="31"/>
      <c r="G50" s="30"/>
      <c r="H50" s="31"/>
      <c r="I50" s="30"/>
      <c r="J50" s="30"/>
      <c r="K50" s="30"/>
      <c r="L50" s="30"/>
      <c r="M50" s="32"/>
      <c r="N50" s="33"/>
    </row>
    <row r="51" ht="18.75" customHeight="1">
      <c r="A51" s="34" t="s">
        <v>102</v>
      </c>
      <c r="B51" s="35"/>
      <c r="C51" s="51" t="s">
        <v>103</v>
      </c>
      <c r="D51" s="38" t="s">
        <v>61</v>
      </c>
      <c r="E51" s="48"/>
      <c r="F51" s="49">
        <v>15</v>
      </c>
      <c r="G51" s="48"/>
      <c r="H51" s="41">
        <v>1</v>
      </c>
      <c r="I51" s="42"/>
      <c r="J51" s="39"/>
      <c r="K51" s="42"/>
      <c r="L51" s="42"/>
      <c r="M51" s="43">
        <f>IF(ISNUMBER($K51),IF(ISNUMBER($G51),ROUND($K51*$G51,2),ROUND($K51*$F51,2)),IF(ISNUMBER($G51),ROUND($I51*$G51,2),ROUND($I51*$F51,2)))</f>
        <v>0</v>
      </c>
      <c r="N51" s="33"/>
    </row>
    <row r="52" hidden="1" ht="31.5" customHeight="1">
      <c r="A52" s="44" t="s">
        <v>104</v>
      </c>
      <c r="B52" s="45"/>
      <c r="C52" s="45"/>
      <c r="D52" s="45"/>
      <c r="E52" s="45"/>
      <c r="F52" s="45"/>
      <c r="G52" s="45"/>
      <c r="H52" s="45"/>
      <c r="I52" s="45"/>
      <c r="J52" s="2"/>
      <c r="K52" s="2"/>
      <c r="L52" s="2"/>
      <c r="M52" s="46">
        <f>M$51</f>
        <v>0</v>
      </c>
      <c r="N52" s="47"/>
    </row>
    <row r="53" ht="26.25" customHeight="1">
      <c r="A53" s="34" t="s">
        <v>105</v>
      </c>
      <c r="B53" s="35"/>
      <c r="C53" s="36" t="s">
        <v>106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22.5" customHeight="1">
      <c r="A54" s="34" t="s">
        <v>107</v>
      </c>
      <c r="B54" s="35"/>
      <c r="C54" s="37" t="s">
        <v>108</v>
      </c>
      <c r="D54" s="29"/>
      <c r="E54" s="30"/>
      <c r="F54" s="31"/>
      <c r="G54" s="30"/>
      <c r="H54" s="31"/>
      <c r="I54" s="30"/>
      <c r="J54" s="30"/>
      <c r="K54" s="30"/>
      <c r="L54" s="30"/>
      <c r="M54" s="32"/>
      <c r="N54" s="33"/>
    </row>
    <row r="55" ht="18.75" customHeight="1">
      <c r="A55" s="34" t="s">
        <v>109</v>
      </c>
      <c r="B55" s="35"/>
      <c r="C55" s="37" t="s">
        <v>110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111</v>
      </c>
      <c r="B56" s="35"/>
      <c r="C56" s="51" t="s">
        <v>112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113</v>
      </c>
      <c r="B57" s="35"/>
      <c r="C57" s="52" t="s">
        <v>114</v>
      </c>
      <c r="D57" s="38" t="s">
        <v>22</v>
      </c>
      <c r="E57" s="39"/>
      <c r="F57" s="40">
        <v>1</v>
      </c>
      <c r="G57" s="39"/>
      <c r="H57" s="41">
        <v>1</v>
      </c>
      <c r="I57" s="42"/>
      <c r="J57" s="39"/>
      <c r="K57" s="42"/>
      <c r="L57" s="42"/>
      <c r="M57" s="43">
        <f t="shared" ref="M57:M58" si="6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115</v>
      </c>
      <c r="B58" s="35"/>
      <c r="C58" s="52" t="s">
        <v>116</v>
      </c>
      <c r="D58" s="38" t="s">
        <v>22</v>
      </c>
      <c r="E58" s="39"/>
      <c r="F58" s="40">
        <v>1</v>
      </c>
      <c r="G58" s="39"/>
      <c r="H58" s="41">
        <v>1</v>
      </c>
      <c r="I58" s="42"/>
      <c r="J58" s="39"/>
      <c r="K58" s="42"/>
      <c r="L58" s="42"/>
      <c r="M58" s="43">
        <f t="shared" si="6"/>
        <v>0</v>
      </c>
      <c r="N58" s="33"/>
    </row>
    <row r="59" ht="18.75" customHeight="1">
      <c r="A59" s="34" t="s">
        <v>117</v>
      </c>
      <c r="B59" s="35"/>
      <c r="C59" s="51" t="s">
        <v>118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29.25" customHeight="1">
      <c r="A60" s="34" t="s">
        <v>119</v>
      </c>
      <c r="B60" s="35"/>
      <c r="C60" s="52" t="s">
        <v>120</v>
      </c>
      <c r="D60" s="38" t="s">
        <v>43</v>
      </c>
      <c r="E60" s="50"/>
      <c r="F60" s="41">
        <v>2</v>
      </c>
      <c r="G60" s="50"/>
      <c r="H60" s="41">
        <v>1</v>
      </c>
      <c r="I60" s="42"/>
      <c r="J60" s="39"/>
      <c r="K60" s="42"/>
      <c r="L60" s="42"/>
      <c r="M60" s="43">
        <f>IF(ISNUMBER($K60),IF(ISNUMBER($G60),ROUND($K60*$G60,2),ROUND($K60*$F60,2)),IF(ISNUMBER($G60),ROUND($I60*$G60,2),ROUND($I60*$F60,2)))</f>
        <v>0</v>
      </c>
      <c r="N60" s="33"/>
    </row>
    <row r="61" ht="18.75" customHeight="1">
      <c r="A61" s="34" t="s">
        <v>121</v>
      </c>
      <c r="B61" s="35"/>
      <c r="C61" s="51" t="s">
        <v>122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29.25" customHeight="1">
      <c r="A62" s="34" t="s">
        <v>123</v>
      </c>
      <c r="B62" s="35"/>
      <c r="C62" s="52" t="s">
        <v>124</v>
      </c>
      <c r="D62" s="38" t="s">
        <v>43</v>
      </c>
      <c r="E62" s="50"/>
      <c r="F62" s="41">
        <v>2</v>
      </c>
      <c r="G62" s="50"/>
      <c r="H62" s="41">
        <v>1</v>
      </c>
      <c r="I62" s="42"/>
      <c r="J62" s="39"/>
      <c r="K62" s="42"/>
      <c r="L62" s="42"/>
      <c r="M62" s="43">
        <f>IF(ISNUMBER($K62),IF(ISNUMBER($G62),ROUND($K62*$G62,2),ROUND($K62*$F62,2)),IF(ISNUMBER($G62),ROUND($I62*$G62,2),ROUND($I62*$F62,2)))</f>
        <v>0</v>
      </c>
      <c r="N62" s="33"/>
    </row>
    <row r="63" ht="18.75" customHeight="1">
      <c r="A63" s="34" t="s">
        <v>125</v>
      </c>
      <c r="B63" s="35"/>
      <c r="C63" s="51" t="s">
        <v>126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29.25" customHeight="1">
      <c r="A64" s="34" t="s">
        <v>127</v>
      </c>
      <c r="B64" s="35"/>
      <c r="C64" s="52" t="s">
        <v>128</v>
      </c>
      <c r="D64" s="38" t="s">
        <v>43</v>
      </c>
      <c r="E64" s="50"/>
      <c r="F64" s="41">
        <v>2</v>
      </c>
      <c r="G64" s="50"/>
      <c r="H64" s="41">
        <v>1</v>
      </c>
      <c r="I64" s="42"/>
      <c r="J64" s="39"/>
      <c r="K64" s="42"/>
      <c r="L64" s="42"/>
      <c r="M64" s="43">
        <f t="shared" ref="M64:M65" si="7">IF(ISNUMBER($K64),IF(ISNUMBER($G64),ROUND($K64*$G64,2),ROUND($K64*$F64,2)),IF(ISNUMBER($G64),ROUND($I64*$G64,2),ROUND($I64*$F64,2)))</f>
        <v>0</v>
      </c>
      <c r="N64" s="33"/>
    </row>
    <row r="65" ht="29.25" customHeight="1">
      <c r="A65" s="34" t="s">
        <v>129</v>
      </c>
      <c r="B65" s="35"/>
      <c r="C65" s="51" t="s">
        <v>130</v>
      </c>
      <c r="D65" s="38" t="s">
        <v>43</v>
      </c>
      <c r="E65" s="50"/>
      <c r="F65" s="41">
        <v>2</v>
      </c>
      <c r="G65" s="50"/>
      <c r="H65" s="41">
        <v>1</v>
      </c>
      <c r="I65" s="42"/>
      <c r="J65" s="39"/>
      <c r="K65" s="42"/>
      <c r="L65" s="42"/>
      <c r="M65" s="43">
        <f t="shared" si="7"/>
        <v>0</v>
      </c>
      <c r="N65" s="33"/>
    </row>
    <row r="66" ht="22.5" customHeight="1">
      <c r="A66" s="34" t="s">
        <v>131</v>
      </c>
      <c r="B66" s="35"/>
      <c r="C66" s="37" t="s">
        <v>132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18.75" customHeight="1">
      <c r="A67" s="34" t="s">
        <v>133</v>
      </c>
      <c r="B67" s="35"/>
      <c r="C67" s="37" t="s">
        <v>134</v>
      </c>
      <c r="D67" s="29"/>
      <c r="E67" s="30"/>
      <c r="F67" s="31"/>
      <c r="G67" s="30"/>
      <c r="H67" s="31"/>
      <c r="I67" s="30"/>
      <c r="J67" s="30"/>
      <c r="K67" s="30"/>
      <c r="L67" s="30"/>
      <c r="M67" s="32"/>
      <c r="N67" s="33"/>
    </row>
    <row r="68" ht="18.75" customHeight="1">
      <c r="A68" s="34" t="s">
        <v>135</v>
      </c>
      <c r="B68" s="35"/>
      <c r="C68" s="51" t="s">
        <v>136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29.25" customHeight="1">
      <c r="A69" s="34" t="s">
        <v>137</v>
      </c>
      <c r="B69" s="35"/>
      <c r="C69" s="52" t="s">
        <v>138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29.25" customHeight="1">
      <c r="A70" s="34" t="s">
        <v>139</v>
      </c>
      <c r="B70" s="35"/>
      <c r="C70" s="53" t="s">
        <v>140</v>
      </c>
      <c r="D70" s="38" t="s">
        <v>43</v>
      </c>
      <c r="E70" s="50"/>
      <c r="F70" s="41">
        <v>2</v>
      </c>
      <c r="G70" s="50"/>
      <c r="H70" s="41">
        <v>1</v>
      </c>
      <c r="I70" s="42"/>
      <c r="J70" s="39"/>
      <c r="K70" s="42"/>
      <c r="L70" s="42"/>
      <c r="M70" s="43">
        <f>IF(ISNUMBER($K70),IF(ISNUMBER($G70),ROUND($K70*$G70,2),ROUND($K70*$F70,2)),IF(ISNUMBER($G70),ROUND($I70*$G70,2),ROUND($I70*$F70,2)))</f>
        <v>0</v>
      </c>
      <c r="N70" s="33"/>
    </row>
    <row r="71" ht="29.25" customHeight="1">
      <c r="A71" s="34" t="s">
        <v>141</v>
      </c>
      <c r="B71" s="35"/>
      <c r="C71" s="52" t="s">
        <v>142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9.25" customHeight="1">
      <c r="A72" s="34" t="s">
        <v>143</v>
      </c>
      <c r="B72" s="35"/>
      <c r="C72" s="53" t="s">
        <v>144</v>
      </c>
      <c r="D72" s="38" t="s">
        <v>43</v>
      </c>
      <c r="E72" s="50"/>
      <c r="F72" s="41">
        <v>2</v>
      </c>
      <c r="G72" s="50"/>
      <c r="H72" s="41">
        <v>1</v>
      </c>
      <c r="I72" s="42"/>
      <c r="J72" s="39"/>
      <c r="K72" s="42"/>
      <c r="L72" s="42"/>
      <c r="M72" s="43">
        <f>IF(ISNUMBER($K72),IF(ISNUMBER($G72),ROUND($K72*$G72,2),ROUND($K72*$F72,2)),IF(ISNUMBER($G72),ROUND($I72*$G72,2),ROUND($I72*$F72,2)))</f>
        <v>0</v>
      </c>
      <c r="N72" s="33"/>
    </row>
    <row r="73" hidden="1" ht="31.5" customHeight="1">
      <c r="A73" s="44" t="s">
        <v>145</v>
      </c>
      <c r="B73" s="45"/>
      <c r="C73" s="45"/>
      <c r="D73" s="45"/>
      <c r="E73" s="45"/>
      <c r="F73" s="45"/>
      <c r="G73" s="45"/>
      <c r="H73" s="45"/>
      <c r="I73" s="45"/>
      <c r="J73" s="2"/>
      <c r="K73" s="2"/>
      <c r="L73" s="2"/>
      <c r="M73" s="46">
        <f>SUM(M$57:M$58)+M$60+M$62+SUM(M$64:M$65)+M$70+M$72</f>
        <v>0</v>
      </c>
      <c r="N73" s="47"/>
    </row>
    <row r="74" ht="26.25" customHeight="1">
      <c r="A74" s="34" t="s">
        <v>146</v>
      </c>
      <c r="B74" s="35"/>
      <c r="C74" s="36" t="s">
        <v>147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22.5" customHeight="1">
      <c r="A75" s="34" t="s">
        <v>148</v>
      </c>
      <c r="B75" s="35"/>
      <c r="C75" s="37" t="s">
        <v>149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18.75" customHeight="1">
      <c r="A76" s="34" t="s">
        <v>150</v>
      </c>
      <c r="B76" s="35"/>
      <c r="C76" s="37" t="s">
        <v>151</v>
      </c>
      <c r="D76" s="38" t="s">
        <v>43</v>
      </c>
      <c r="E76" s="50"/>
      <c r="F76" s="41">
        <v>3</v>
      </c>
      <c r="G76" s="50"/>
      <c r="H76" s="41">
        <v>1</v>
      </c>
      <c r="I76" s="42"/>
      <c r="J76" s="39"/>
      <c r="K76" s="42"/>
      <c r="L76" s="42"/>
      <c r="M76" s="43">
        <f t="shared" ref="M76:M77" si="8">IF(ISNUMBER($K76),IF(ISNUMBER($G76),ROUND($K76*$G76,2),ROUND($K76*$F76,2)),IF(ISNUMBER($G76),ROUND($I76*$G76,2),ROUND($I76*$F76,2)))</f>
        <v>0</v>
      </c>
      <c r="N76" s="33"/>
    </row>
    <row r="77" ht="18.75" customHeight="1">
      <c r="A77" s="34" t="s">
        <v>152</v>
      </c>
      <c r="B77" s="35"/>
      <c r="C77" s="37" t="s">
        <v>153</v>
      </c>
      <c r="D77" s="38" t="s">
        <v>43</v>
      </c>
      <c r="E77" s="50"/>
      <c r="F77" s="41">
        <v>3</v>
      </c>
      <c r="G77" s="50"/>
      <c r="H77" s="41">
        <v>1</v>
      </c>
      <c r="I77" s="42"/>
      <c r="J77" s="39"/>
      <c r="K77" s="42"/>
      <c r="L77" s="42"/>
      <c r="M77" s="43">
        <f t="shared" si="8"/>
        <v>0</v>
      </c>
      <c r="N77" s="33"/>
    </row>
    <row r="78" ht="22.5" customHeight="1">
      <c r="A78" s="34" t="s">
        <v>154</v>
      </c>
      <c r="B78" s="35"/>
      <c r="C78" s="37" t="s">
        <v>155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18.75" customHeight="1">
      <c r="A79" s="34" t="s">
        <v>156</v>
      </c>
      <c r="B79" s="35"/>
      <c r="C79" s="37" t="s">
        <v>157</v>
      </c>
      <c r="D79" s="38" t="s">
        <v>43</v>
      </c>
      <c r="E79" s="50"/>
      <c r="F79" s="41">
        <v>4</v>
      </c>
      <c r="G79" s="50"/>
      <c r="H79" s="41">
        <v>1</v>
      </c>
      <c r="I79" s="42"/>
      <c r="J79" s="39"/>
      <c r="K79" s="42"/>
      <c r="L79" s="42"/>
      <c r="M79" s="43">
        <f>IF(ISNUMBER($K79),IF(ISNUMBER($G79),ROUND($K79*$G79,2),ROUND($K79*$F79,2)),IF(ISNUMBER($G79),ROUND($I79*$G79,2),ROUND($I79*$F79,2)))</f>
        <v>0</v>
      </c>
      <c r="N79" s="33"/>
    </row>
    <row r="80" ht="22.5" customHeight="1">
      <c r="A80" s="34" t="s">
        <v>158</v>
      </c>
      <c r="B80" s="35"/>
      <c r="C80" s="37" t="s">
        <v>159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18.75" customHeight="1">
      <c r="A81" s="34" t="s">
        <v>160</v>
      </c>
      <c r="B81" s="35"/>
      <c r="C81" s="37" t="s">
        <v>161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>IF(ISNUMBER($K81),IF(ISNUMBER($G81),ROUND($K81*$G81,2),ROUND($K81*$F81,2)),IF(ISNUMBER($G81),ROUND($I81*$G81,2),ROUND($I81*$F81,2)))</f>
        <v>0</v>
      </c>
      <c r="N81" s="33"/>
    </row>
    <row r="82" ht="22.5" customHeight="1">
      <c r="A82" s="34" t="s">
        <v>162</v>
      </c>
      <c r="B82" s="35"/>
      <c r="C82" s="37" t="s">
        <v>163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18.75" customHeight="1">
      <c r="A83" s="34" t="s">
        <v>164</v>
      </c>
      <c r="B83" s="35"/>
      <c r="C83" s="37" t="s">
        <v>165</v>
      </c>
      <c r="D83" s="38" t="s">
        <v>43</v>
      </c>
      <c r="E83" s="50"/>
      <c r="F83" s="41">
        <v>3</v>
      </c>
      <c r="G83" s="50"/>
      <c r="H83" s="41">
        <v>1</v>
      </c>
      <c r="I83" s="42"/>
      <c r="J83" s="39"/>
      <c r="K83" s="42"/>
      <c r="L83" s="42"/>
      <c r="M83" s="43">
        <f>IF(ISNUMBER($K83),IF(ISNUMBER($G83),ROUND($K83*$G83,2),ROUND($K83*$F83,2)),IF(ISNUMBER($G83),ROUND($I83*$G83,2),ROUND($I83*$F83,2)))</f>
        <v>0</v>
      </c>
      <c r="N83" s="33"/>
    </row>
    <row r="84" hidden="1" ht="31.5" customHeight="1">
      <c r="A84" s="44" t="s">
        <v>166</v>
      </c>
      <c r="B84" s="45"/>
      <c r="C84" s="45"/>
      <c r="D84" s="45"/>
      <c r="E84" s="45"/>
      <c r="F84" s="45"/>
      <c r="G84" s="45"/>
      <c r="H84" s="45"/>
      <c r="I84" s="45"/>
      <c r="J84" s="2"/>
      <c r="K84" s="2"/>
      <c r="L84" s="2"/>
      <c r="M84" s="46">
        <f>SUM(M$76:M$77)+M$79+M$81+M$83</f>
        <v>0</v>
      </c>
      <c r="N84" s="47"/>
    </row>
    <row r="85" ht="26.25" customHeight="1">
      <c r="A85" s="34" t="s">
        <v>167</v>
      </c>
      <c r="B85" s="35"/>
      <c r="C85" s="36" t="s">
        <v>168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9.25" customHeight="1">
      <c r="A86" s="34" t="s">
        <v>169</v>
      </c>
      <c r="B86" s="35"/>
      <c r="C86" s="37" t="s">
        <v>170</v>
      </c>
      <c r="D86" s="38" t="s">
        <v>43</v>
      </c>
      <c r="E86" s="50"/>
      <c r="F86" s="41">
        <v>8</v>
      </c>
      <c r="G86" s="50"/>
      <c r="H86" s="41">
        <v>1</v>
      </c>
      <c r="I86" s="42"/>
      <c r="J86" s="39"/>
      <c r="K86" s="42"/>
      <c r="L86" s="42"/>
      <c r="M86" s="43">
        <f>IF(ISNUMBER($K86),IF(ISNUMBER($G86),ROUND($K86*$G86,2),ROUND($K86*$F86,2)),IF(ISNUMBER($G86),ROUND($I86*$G86,2),ROUND($I86*$F86,2)))</f>
        <v>0</v>
      </c>
      <c r="N86" s="33"/>
    </row>
    <row r="87" hidden="1" ht="31.5" customHeight="1">
      <c r="A87" s="44" t="s">
        <v>171</v>
      </c>
      <c r="B87" s="45"/>
      <c r="C87" s="45"/>
      <c r="D87" s="45"/>
      <c r="E87" s="45"/>
      <c r="F87" s="45"/>
      <c r="G87" s="45"/>
      <c r="H87" s="45"/>
      <c r="I87" s="45"/>
      <c r="J87" s="2"/>
      <c r="K87" s="2"/>
      <c r="L87" s="2"/>
      <c r="M87" s="46">
        <f>M$86</f>
        <v>0</v>
      </c>
      <c r="N87" s="47"/>
    </row>
    <row r="88" ht="26.25" customHeight="1">
      <c r="A88" s="34" t="s">
        <v>172</v>
      </c>
      <c r="B88" s="35"/>
      <c r="C88" s="36" t="s">
        <v>173</v>
      </c>
      <c r="D88" s="29"/>
      <c r="E88" s="30"/>
      <c r="F88" s="31"/>
      <c r="G88" s="30"/>
      <c r="H88" s="31"/>
      <c r="I88" s="30"/>
      <c r="J88" s="30"/>
      <c r="K88" s="30"/>
      <c r="L88" s="30"/>
      <c r="M88" s="32"/>
      <c r="N88" s="33"/>
    </row>
    <row r="89" ht="22.5" customHeight="1">
      <c r="A89" s="34" t="s">
        <v>174</v>
      </c>
      <c r="B89" s="35"/>
      <c r="C89" s="37" t="s">
        <v>175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176</v>
      </c>
      <c r="B90" s="35"/>
      <c r="C90" s="37" t="s">
        <v>177</v>
      </c>
      <c r="D90" s="38" t="s">
        <v>43</v>
      </c>
      <c r="E90" s="50"/>
      <c r="F90" s="41">
        <v>6</v>
      </c>
      <c r="G90" s="50"/>
      <c r="H90" s="41">
        <v>1</v>
      </c>
      <c r="I90" s="42"/>
      <c r="J90" s="39"/>
      <c r="K90" s="42"/>
      <c r="L90" s="42"/>
      <c r="M90" s="43">
        <f>IF(ISNUMBER($K90),IF(ISNUMBER($G90),ROUND($K90*$G90,2),ROUND($K90*$F90,2)),IF(ISNUMBER($G90),ROUND($I90*$G90,2),ROUND($I90*$F90,2)))</f>
        <v>0</v>
      </c>
      <c r="N90" s="33"/>
    </row>
    <row r="91" hidden="1" ht="31.5" customHeight="1">
      <c r="A91" s="44" t="s">
        <v>178</v>
      </c>
      <c r="B91" s="45"/>
      <c r="C91" s="45"/>
      <c r="D91" s="45"/>
      <c r="E91" s="45"/>
      <c r="F91" s="45"/>
      <c r="G91" s="45"/>
      <c r="H91" s="45"/>
      <c r="I91" s="45"/>
      <c r="J91" s="2"/>
      <c r="K91" s="2"/>
      <c r="L91" s="2"/>
      <c r="M91" s="46">
        <f>M$90</f>
        <v>0</v>
      </c>
      <c r="N91" s="47"/>
    </row>
    <row r="92" ht="26.25" customHeight="1">
      <c r="A92" s="34" t="s">
        <v>179</v>
      </c>
      <c r="B92" s="35"/>
      <c r="C92" s="36" t="s">
        <v>180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2.5" customHeight="1">
      <c r="A93" s="34" t="s">
        <v>181</v>
      </c>
      <c r="B93" s="35"/>
      <c r="C93" s="37" t="s">
        <v>182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18.75" customHeight="1">
      <c r="A94" s="34" t="s">
        <v>183</v>
      </c>
      <c r="B94" s="35"/>
      <c r="C94" s="37" t="s">
        <v>184</v>
      </c>
      <c r="D94" s="38" t="s">
        <v>43</v>
      </c>
      <c r="E94" s="50"/>
      <c r="F94" s="41">
        <v>2</v>
      </c>
      <c r="G94" s="50"/>
      <c r="H94" s="41">
        <v>1</v>
      </c>
      <c r="I94" s="42"/>
      <c r="J94" s="39"/>
      <c r="K94" s="42"/>
      <c r="L94" s="42"/>
      <c r="M94" s="43">
        <f t="shared" ref="M94:M95" si="9"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185</v>
      </c>
      <c r="B95" s="35"/>
      <c r="C95" s="37" t="s">
        <v>186</v>
      </c>
      <c r="D95" s="38" t="s">
        <v>85</v>
      </c>
      <c r="E95" s="48"/>
      <c r="F95" s="49">
        <v>10</v>
      </c>
      <c r="G95" s="48"/>
      <c r="H95" s="41">
        <v>1</v>
      </c>
      <c r="I95" s="42"/>
      <c r="J95" s="39"/>
      <c r="K95" s="42"/>
      <c r="L95" s="42"/>
      <c r="M95" s="43">
        <f t="shared" si="9"/>
        <v>0</v>
      </c>
      <c r="N95" s="33"/>
    </row>
    <row r="96" hidden="1" ht="31.5" customHeight="1">
      <c r="A96" s="44" t="s">
        <v>187</v>
      </c>
      <c r="B96" s="45"/>
      <c r="C96" s="45"/>
      <c r="D96" s="45"/>
      <c r="E96" s="45"/>
      <c r="F96" s="45"/>
      <c r="G96" s="45"/>
      <c r="H96" s="45"/>
      <c r="I96" s="45"/>
      <c r="J96" s="2"/>
      <c r="K96" s="2"/>
      <c r="L96" s="2"/>
      <c r="M96" s="46">
        <f>SUM(M$94:M$95)</f>
        <v>0</v>
      </c>
      <c r="N96" s="47"/>
    </row>
    <row r="97" ht="26.25" customHeight="1">
      <c r="A97" s="34" t="s">
        <v>188</v>
      </c>
      <c r="B97" s="35"/>
      <c r="C97" s="36" t="s">
        <v>189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22.5" customHeight="1">
      <c r="A98" s="34" t="s">
        <v>190</v>
      </c>
      <c r="B98" s="35"/>
      <c r="C98" s="37" t="s">
        <v>191</v>
      </c>
      <c r="D98" s="38" t="s">
        <v>22</v>
      </c>
      <c r="E98" s="39"/>
      <c r="F98" s="40">
        <v>1</v>
      </c>
      <c r="G98" s="39"/>
      <c r="H98" s="41">
        <v>1</v>
      </c>
      <c r="I98" s="42"/>
      <c r="J98" s="39"/>
      <c r="K98" s="42"/>
      <c r="L98" s="42"/>
      <c r="M98" s="43">
        <f>IF(ISNUMBER($K98),IF(ISNUMBER($G98),ROUND($K98*$G98,2),ROUND($K98*$F98,2)),IF(ISNUMBER($G98),ROUND($I98*$G98,2),ROUND($I98*$F98,2)))</f>
        <v>0</v>
      </c>
      <c r="N98" s="33"/>
    </row>
    <row r="99" hidden="1" ht="31.5" customHeight="1">
      <c r="A99" s="44" t="s">
        <v>192</v>
      </c>
      <c r="B99" s="45"/>
      <c r="C99" s="45"/>
      <c r="D99" s="45"/>
      <c r="E99" s="45"/>
      <c r="F99" s="45"/>
      <c r="G99" s="45"/>
      <c r="H99" s="45"/>
      <c r="I99" s="45"/>
      <c r="J99" s="2"/>
      <c r="K99" s="2"/>
      <c r="L99" s="2"/>
      <c r="M99" s="46">
        <f>M$98</f>
        <v>0</v>
      </c>
      <c r="N99" s="47"/>
    </row>
    <row r="100" ht="15" customHeight="1">
      <c r="A100" s="54" t="s">
        <v>193</v>
      </c>
      <c r="B100" s="55"/>
      <c r="C100" s="55"/>
      <c r="D100" s="55"/>
      <c r="E100" s="55"/>
      <c r="F100" s="55"/>
      <c r="G100" s="55"/>
      <c r="H100" s="55"/>
      <c r="I100" s="55"/>
      <c r="J100" s="2"/>
      <c r="K100" s="2"/>
      <c r="L100" s="2"/>
      <c r="M100" s="56">
        <f>SUM(M$11:M$13)+SUM(M$17:M$23)+SUM(M$26:M$27)+SUM(M$29:M$30)+SUM(M$36:M$38)+SUM(M$40:M$41)+M$46+M$51+SUM(M$57:M$58)+M$60+M$62+SUM(M$64:M$65)+M$70+M$72+SUM(M$76:M$77)+M$79+M$81+M$83+M$86+M$90+SUM(M$94:M$95)+M$98</f>
        <v>0</v>
      </c>
      <c r="N100" s="57"/>
    </row>
    <row r="101" ht="15" customHeight="1">
      <c r="A101" s="58" t="s">
        <v>194</v>
      </c>
      <c r="B101" s="59"/>
      <c r="C101" s="59"/>
      <c r="D101" s="59"/>
      <c r="E101" s="59"/>
      <c r="F101" s="59"/>
      <c r="G101" s="59"/>
      <c r="H101" s="59"/>
      <c r="I101" s="59"/>
      <c r="J101" s="2"/>
      <c r="K101" s="2"/>
      <c r="L101" s="2"/>
      <c r="M101" s="60">
        <f>(SUMIF($H$8:$H$99,1,$M$8:$M$99))*0.2</f>
        <v>0</v>
      </c>
      <c r="N101" s="57"/>
    </row>
    <row r="102" ht="15" customHeight="1">
      <c r="A102" s="61" t="s">
        <v>195</v>
      </c>
      <c r="B102" s="62"/>
      <c r="C102" s="62"/>
      <c r="D102" s="62"/>
      <c r="E102" s="62"/>
      <c r="F102" s="62"/>
      <c r="G102" s="62"/>
      <c r="H102" s="62"/>
      <c r="I102" s="62"/>
      <c r="J102" s="2"/>
      <c r="K102" s="2"/>
      <c r="L102" s="2"/>
      <c r="M102" s="63">
        <f>SUM(M$100:M$101)</f>
        <v>0</v>
      </c>
      <c r="N102" s="57"/>
    </row>
    <row r="105" ht="16.5" customHeight="1">
      <c r="A105" s="64" t="s">
        <v>196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6"/>
      <c r="N105" s="67"/>
    </row>
    <row r="106" ht="18.75" customHeight="1">
      <c r="A106" s="68" t="s">
        <v>197</v>
      </c>
      <c r="B106" s="69"/>
      <c r="C106" s="70" t="s">
        <v>198</v>
      </c>
      <c r="D106" s="38" t="s">
        <v>34</v>
      </c>
      <c r="E106" s="48"/>
      <c r="F106" s="49">
        <v>9</v>
      </c>
      <c r="G106" s="48"/>
      <c r="H106" s="41">
        <v>1</v>
      </c>
      <c r="I106" s="42"/>
      <c r="J106" s="39"/>
      <c r="K106" s="42"/>
      <c r="L106" s="42"/>
      <c r="M106" s="43">
        <f t="shared" ref="M106:M108" si="10">IF(ISNUMBER($K106),IF(ISNUMBER($G106),ROUND($K106*$G106,2),ROUND($K106*$F106,2)),IF(ISNUMBER($G106),ROUND($I106*$G106,2),ROUND($I106*$F106,2)))</f>
        <v>0</v>
      </c>
      <c r="N106" s="33"/>
    </row>
    <row r="107" ht="18.75" customHeight="1">
      <c r="A107" s="68" t="s">
        <v>199</v>
      </c>
      <c r="B107" s="69"/>
      <c r="C107" s="70" t="s">
        <v>200</v>
      </c>
      <c r="D107" s="38" t="s">
        <v>34</v>
      </c>
      <c r="E107" s="48"/>
      <c r="F107" s="49">
        <v>9</v>
      </c>
      <c r="G107" s="48"/>
      <c r="H107" s="41">
        <v>1</v>
      </c>
      <c r="I107" s="42"/>
      <c r="J107" s="39"/>
      <c r="K107" s="42"/>
      <c r="L107" s="42"/>
      <c r="M107" s="43">
        <f t="shared" si="10"/>
        <v>0</v>
      </c>
      <c r="N107" s="33"/>
    </row>
    <row r="108" ht="18.75" customHeight="1">
      <c r="A108" s="68" t="s">
        <v>201</v>
      </c>
      <c r="B108" s="69"/>
      <c r="C108" s="70" t="s">
        <v>202</v>
      </c>
      <c r="D108" s="38" t="s">
        <v>34</v>
      </c>
      <c r="E108" s="48"/>
      <c r="F108" s="49">
        <v>1</v>
      </c>
      <c r="G108" s="48"/>
      <c r="H108" s="41">
        <v>1</v>
      </c>
      <c r="I108" s="42"/>
      <c r="J108" s="39"/>
      <c r="K108" s="42"/>
      <c r="L108" s="42"/>
      <c r="M108" s="43">
        <f t="shared" si="10"/>
        <v>0</v>
      </c>
      <c r="N108" s="33"/>
    </row>
    <row r="109" ht="26.25" customHeight="1">
      <c r="A109" s="71" t="s">
        <v>203</v>
      </c>
      <c r="B109" s="72"/>
      <c r="C109" s="72"/>
      <c r="D109" s="72"/>
      <c r="E109" s="72"/>
      <c r="F109" s="72"/>
      <c r="G109" s="72"/>
      <c r="H109" s="72"/>
      <c r="I109" s="72"/>
      <c r="J109" s="2"/>
      <c r="K109" s="2"/>
      <c r="L109" s="2"/>
      <c r="M109" s="73">
        <f t="shared" ref="M109:M110" si="11">SUM(M$106:M$108)</f>
        <v>0</v>
      </c>
      <c r="N109" s="74"/>
    </row>
    <row r="110" ht="27.75" customHeight="1">
      <c r="A110" s="75" t="s">
        <v>204</v>
      </c>
      <c r="B110" s="76"/>
      <c r="C110" s="76"/>
      <c r="D110" s="76"/>
      <c r="E110" s="76"/>
      <c r="F110" s="76"/>
      <c r="G110" s="76"/>
      <c r="H110" s="76"/>
      <c r="I110" s="76"/>
      <c r="J110" s="2"/>
      <c r="K110" s="2"/>
      <c r="L110" s="2"/>
      <c r="M110" s="77">
        <f t="shared" si="11"/>
        <v>0</v>
      </c>
      <c r="N110" s="78"/>
    </row>
    <row r="111" ht="26.25" customHeight="1">
      <c r="A111" s="79" t="s">
        <v>205</v>
      </c>
      <c r="B111" s="80"/>
      <c r="C111" s="80"/>
      <c r="D111" s="80"/>
      <c r="E111" s="80"/>
      <c r="F111" s="80"/>
      <c r="G111" s="80"/>
      <c r="H111" s="80"/>
      <c r="I111" s="80"/>
      <c r="J111" s="2"/>
      <c r="K111" s="2"/>
      <c r="L111" s="2"/>
      <c r="M111" s="81">
        <f>(SUMIF($H$106:$H$109,1,$M$106:$M$109))*0.2</f>
        <v>0</v>
      </c>
      <c r="N111" s="78"/>
    </row>
    <row r="112" ht="24.75" customHeight="1">
      <c r="A112" s="82" t="s">
        <v>206</v>
      </c>
      <c r="B112" s="83"/>
      <c r="C112" s="83"/>
      <c r="D112" s="83"/>
      <c r="E112" s="83"/>
      <c r="F112" s="83"/>
      <c r="G112" s="83"/>
      <c r="H112" s="83"/>
      <c r="I112" s="83"/>
      <c r="J112" s="2"/>
      <c r="K112" s="2"/>
      <c r="L112" s="2"/>
      <c r="M112" s="84">
        <f>SUM(M$110:M$111)</f>
        <v>0</v>
      </c>
      <c r="N112" s="78"/>
    </row>
  </sheetData>
  <sheetProtection sheet="1" objects="1" scenarios="1" spinCount="100000" saltValue="nusUbgb4vZUwJ/AqWOs0n7zCG2dHN2fRW98Z/UPfHpFPQLZKIskDyn3ZZhhc7jsmc9Jv7beorATfSxitMfoqSg==" hashValue="fRS0y63umjuLN4aqqWSWRuWc1Gv+k258haBTD6/Idzl/4b8yTWJwc3tKZm+GT5oG8iPrp0lafeBpR/dy62GE+A==" algorithmName="SHA-512" password="CB83"/>
  <mergeCells count="22">
    <mergeCell ref="A31:I31"/>
    <mergeCell ref="A42:I42"/>
    <mergeCell ref="A47:I47"/>
    <mergeCell ref="A52:I52"/>
    <mergeCell ref="A1:M2"/>
    <mergeCell ref="A3:M4"/>
    <mergeCell ref="A5:M5"/>
    <mergeCell ref="A14:I14"/>
    <mergeCell ref="A73:I73"/>
    <mergeCell ref="A84:I84"/>
    <mergeCell ref="A87:I87"/>
    <mergeCell ref="A91:I91"/>
    <mergeCell ref="A96:I96"/>
    <mergeCell ref="A99:I99"/>
    <mergeCell ref="A100:I100"/>
    <mergeCell ref="A101:I101"/>
    <mergeCell ref="A105:M105"/>
    <mergeCell ref="A102:I102"/>
    <mergeCell ref="A112:I112"/>
    <mergeCell ref="A111:I111"/>
    <mergeCell ref="A110:I110"/>
    <mergeCell ref="A109:I109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12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01" sqref="M101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207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208</v>
      </c>
      <c r="B8" s="27"/>
      <c r="C8" s="28" t="s">
        <v>209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210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211</v>
      </c>
      <c r="B10" s="35"/>
      <c r="C10" s="36" t="s">
        <v>212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213</v>
      </c>
      <c r="B11" s="35"/>
      <c r="C11" s="37" t="s">
        <v>214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215</v>
      </c>
      <c r="B12" s="35"/>
      <c r="C12" s="37" t="s">
        <v>216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217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218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219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220</v>
      </c>
      <c r="B16" s="35"/>
      <c r="C16" s="37" t="s">
        <v>221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222</v>
      </c>
      <c r="B17" s="35"/>
      <c r="C17" s="37" t="s">
        <v>223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224</v>
      </c>
      <c r="B18" s="35"/>
      <c r="C18" s="37" t="s">
        <v>225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226</v>
      </c>
      <c r="B19" s="35"/>
      <c r="C19" s="37" t="s">
        <v>227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228</v>
      </c>
      <c r="B20" s="35"/>
      <c r="C20" s="37" t="s">
        <v>229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t="22.5" customHeight="1">
      <c r="A21" s="34" t="s">
        <v>230</v>
      </c>
      <c r="B21" s="35"/>
      <c r="C21" s="37" t="s">
        <v>231</v>
      </c>
      <c r="D21" s="29"/>
      <c r="E21" s="30"/>
      <c r="F21" s="31"/>
      <c r="G21" s="30"/>
      <c r="H21" s="31"/>
      <c r="I21" s="30"/>
      <c r="J21" s="30"/>
      <c r="K21" s="30"/>
      <c r="L21" s="30"/>
      <c r="M21" s="32"/>
      <c r="N21" s="33"/>
    </row>
    <row r="22" ht="18.75" customHeight="1">
      <c r="A22" s="34" t="s">
        <v>232</v>
      </c>
      <c r="B22" s="35"/>
      <c r="C22" s="37" t="s">
        <v>233</v>
      </c>
      <c r="D22" s="38" t="s">
        <v>54</v>
      </c>
      <c r="E22" s="50"/>
      <c r="F22" s="41">
        <v>1</v>
      </c>
      <c r="G22" s="50"/>
      <c r="H22" s="41">
        <v>1</v>
      </c>
      <c r="I22" s="42"/>
      <c r="J22" s="39"/>
      <c r="K22" s="42"/>
      <c r="L22" s="42"/>
      <c r="M22" s="43">
        <f>IF(ISNUMBER($K22),IF(ISNUMBER($G22),ROUND($K22*$G22,2),ROUND($K22*$F22,2)),IF(ISNUMBER($G22),ROUND($I22*$G22,2),ROUND($I22*$F22,2)))</f>
        <v>0</v>
      </c>
      <c r="N22" s="33"/>
    </row>
    <row r="23" hidden="1" ht="31.5" customHeight="1">
      <c r="A23" s="44" t="s">
        <v>86</v>
      </c>
      <c r="B23" s="45"/>
      <c r="C23" s="45"/>
      <c r="D23" s="45"/>
      <c r="E23" s="45"/>
      <c r="F23" s="45"/>
      <c r="G23" s="45"/>
      <c r="H23" s="45"/>
      <c r="I23" s="45"/>
      <c r="J23" s="2"/>
      <c r="K23" s="2"/>
      <c r="L23" s="2"/>
      <c r="M23" s="46">
        <f>SUM(M$16:M$18)+M$20+M$22</f>
        <v>0</v>
      </c>
      <c r="N23" s="47"/>
    </row>
    <row r="24" ht="26.25" customHeight="1">
      <c r="A24" s="34" t="s">
        <v>234</v>
      </c>
      <c r="B24" s="35"/>
      <c r="C24" s="36" t="s">
        <v>235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22.5" customHeight="1">
      <c r="A25" s="34" t="s">
        <v>236</v>
      </c>
      <c r="B25" s="35"/>
      <c r="C25" s="37" t="s">
        <v>237</v>
      </c>
      <c r="D25" s="38" t="s">
        <v>238</v>
      </c>
      <c r="E25" s="50"/>
      <c r="F25" s="41">
        <v>0</v>
      </c>
      <c r="G25" s="50"/>
      <c r="H25" s="41">
        <v>1</v>
      </c>
      <c r="I25" s="42"/>
      <c r="J25" s="39"/>
      <c r="K25" s="42"/>
      <c r="L25" s="42"/>
      <c r="M25" s="43">
        <f>IF(ISNUMBER($K25),IF(ISNUMBER($G25),ROUND($K25*$G25,2),ROUND($K25*$F25,2)),IF(ISNUMBER($G25),ROUND($I25*$G25,2),ROUND($I25*$F25,2)))</f>
        <v>0</v>
      </c>
      <c r="N25" s="33"/>
    </row>
    <row r="26" ht="22.5" customHeight="1">
      <c r="A26" s="34" t="s">
        <v>239</v>
      </c>
      <c r="B26" s="35"/>
      <c r="C26" s="37" t="s">
        <v>240</v>
      </c>
      <c r="D26" s="29"/>
      <c r="E26" s="30"/>
      <c r="F26" s="31"/>
      <c r="G26" s="30"/>
      <c r="H26" s="31"/>
      <c r="I26" s="30"/>
      <c r="J26" s="30"/>
      <c r="K26" s="30"/>
      <c r="L26" s="30"/>
      <c r="M26" s="32"/>
      <c r="N26" s="33"/>
    </row>
    <row r="27" ht="18.75" customHeight="1">
      <c r="A27" s="34" t="s">
        <v>241</v>
      </c>
      <c r="B27" s="35"/>
      <c r="C27" s="37" t="s">
        <v>242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18.75" customHeight="1">
      <c r="A28" s="34" t="s">
        <v>243</v>
      </c>
      <c r="B28" s="35"/>
      <c r="C28" s="51" t="s">
        <v>244</v>
      </c>
      <c r="D28" s="38" t="s">
        <v>61</v>
      </c>
      <c r="E28" s="48"/>
      <c r="F28" s="49">
        <v>115</v>
      </c>
      <c r="G28" s="48"/>
      <c r="H28" s="41">
        <v>1</v>
      </c>
      <c r="I28" s="42"/>
      <c r="J28" s="39"/>
      <c r="K28" s="42"/>
      <c r="L28" s="42"/>
      <c r="M28" s="43">
        <f t="shared" ref="M28:M31" si="2">IF(ISNUMBER($K28),IF(ISNUMBER($G28),ROUND($K28*$G28,2),ROUND($K28*$F28,2)),IF(ISNUMBER($G28),ROUND($I28*$G28,2),ROUND($I28*$F28,2)))</f>
        <v>0</v>
      </c>
      <c r="N28" s="33"/>
    </row>
    <row r="29" ht="18.75" customHeight="1">
      <c r="A29" s="34" t="s">
        <v>245</v>
      </c>
      <c r="B29" s="35"/>
      <c r="C29" s="37" t="s">
        <v>246</v>
      </c>
      <c r="D29" s="38" t="s">
        <v>22</v>
      </c>
      <c r="E29" s="39"/>
      <c r="F29" s="40">
        <v>1</v>
      </c>
      <c r="G29" s="39"/>
      <c r="H29" s="41">
        <v>1</v>
      </c>
      <c r="I29" s="42"/>
      <c r="J29" s="39"/>
      <c r="K29" s="42"/>
      <c r="L29" s="42"/>
      <c r="M29" s="43">
        <f t="shared" si="2"/>
        <v>0</v>
      </c>
      <c r="N29" s="33"/>
    </row>
    <row r="30" ht="18.75" customHeight="1">
      <c r="A30" s="34" t="s">
        <v>247</v>
      </c>
      <c r="B30" s="35"/>
      <c r="C30" s="37" t="s">
        <v>248</v>
      </c>
      <c r="D30" s="38" t="s">
        <v>43</v>
      </c>
      <c r="E30" s="50"/>
      <c r="F30" s="41">
        <v>1</v>
      </c>
      <c r="G30" s="50"/>
      <c r="H30" s="41">
        <v>1</v>
      </c>
      <c r="I30" s="42"/>
      <c r="J30" s="39"/>
      <c r="K30" s="42"/>
      <c r="L30" s="42"/>
      <c r="M30" s="43">
        <f t="shared" si="2"/>
        <v>0</v>
      </c>
      <c r="N30" s="33"/>
    </row>
    <row r="31" ht="29.25" customHeight="1">
      <c r="A31" s="34" t="s">
        <v>249</v>
      </c>
      <c r="B31" s="35"/>
      <c r="C31" s="37" t="s">
        <v>250</v>
      </c>
      <c r="D31" s="38" t="s">
        <v>22</v>
      </c>
      <c r="E31" s="39"/>
      <c r="F31" s="40">
        <v>1</v>
      </c>
      <c r="G31" s="39"/>
      <c r="H31" s="41">
        <v>1</v>
      </c>
      <c r="I31" s="42"/>
      <c r="J31" s="39"/>
      <c r="K31" s="42"/>
      <c r="L31" s="42"/>
      <c r="M31" s="43">
        <f t="shared" si="2"/>
        <v>0</v>
      </c>
      <c r="N31" s="33"/>
    </row>
    <row r="32" ht="22.5" customHeight="1">
      <c r="A32" s="34" t="s">
        <v>251</v>
      </c>
      <c r="B32" s="35"/>
      <c r="C32" s="37" t="s">
        <v>252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18.75" customHeight="1">
      <c r="A33" s="34" t="s">
        <v>253</v>
      </c>
      <c r="B33" s="35"/>
      <c r="C33" s="37" t="s">
        <v>254</v>
      </c>
      <c r="D33" s="38"/>
      <c r="E33" s="85"/>
      <c r="F33" s="86">
        <v>0</v>
      </c>
      <c r="G33" s="85"/>
      <c r="H33" s="41">
        <v>1</v>
      </c>
      <c r="I33" s="42"/>
      <c r="J33" s="39"/>
      <c r="K33" s="42"/>
      <c r="L33" s="42"/>
      <c r="M33" s="43">
        <f t="shared" ref="M33:M35" si="3">IF(ISNUMBER($K33),IF(ISNUMBER($G33),ROUND($K33*$G33,2),ROUND($K33*$F33,2)),IF(ISNUMBER($G33),ROUND($I33*$G33,2),ROUND($I33*$F33,2)))</f>
        <v>0</v>
      </c>
      <c r="N33" s="33"/>
    </row>
    <row r="34" ht="18.75" customHeight="1">
      <c r="A34" s="34" t="s">
        <v>255</v>
      </c>
      <c r="B34" s="35"/>
      <c r="C34" s="51" t="s">
        <v>256</v>
      </c>
      <c r="D34" s="38" t="s">
        <v>22</v>
      </c>
      <c r="E34" s="39"/>
      <c r="F34" s="40">
        <v>1</v>
      </c>
      <c r="G34" s="39"/>
      <c r="H34" s="41">
        <v>1</v>
      </c>
      <c r="I34" s="42"/>
      <c r="J34" s="39"/>
      <c r="K34" s="42"/>
      <c r="L34" s="42"/>
      <c r="M34" s="43">
        <f t="shared" si="3"/>
        <v>0</v>
      </c>
      <c r="N34" s="33"/>
    </row>
    <row r="35" ht="18.75" customHeight="1">
      <c r="A35" s="34" t="s">
        <v>257</v>
      </c>
      <c r="B35" s="35"/>
      <c r="C35" s="37" t="s">
        <v>258</v>
      </c>
      <c r="D35" s="38"/>
      <c r="E35" s="85"/>
      <c r="F35" s="86">
        <v>0</v>
      </c>
      <c r="G35" s="85"/>
      <c r="H35" s="41">
        <v>1</v>
      </c>
      <c r="I35" s="42"/>
      <c r="J35" s="39"/>
      <c r="K35" s="42"/>
      <c r="L35" s="42"/>
      <c r="M35" s="43">
        <f t="shared" si="3"/>
        <v>0</v>
      </c>
      <c r="N35" s="33"/>
    </row>
    <row r="36" ht="18.75" customHeight="1">
      <c r="A36" s="34" t="s">
        <v>259</v>
      </c>
      <c r="B36" s="35"/>
      <c r="C36" s="51" t="s">
        <v>260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9.25" customHeight="1">
      <c r="A37" s="34" t="s">
        <v>261</v>
      </c>
      <c r="B37" s="35"/>
      <c r="C37" s="52" t="s">
        <v>262</v>
      </c>
      <c r="D37" s="38" t="s">
        <v>61</v>
      </c>
      <c r="E37" s="48"/>
      <c r="F37" s="49">
        <v>5</v>
      </c>
      <c r="G37" s="48"/>
      <c r="H37" s="41">
        <v>1</v>
      </c>
      <c r="I37" s="42"/>
      <c r="J37" s="39"/>
      <c r="K37" s="42"/>
      <c r="L37" s="42"/>
      <c r="M37" s="43">
        <f t="shared" ref="M37:M39" si="4">IF(ISNUMBER($K37),IF(ISNUMBER($G37),ROUND($K37*$G37,2),ROUND($K37*$F37,2)),IF(ISNUMBER($G37),ROUND($I37*$G37,2),ROUND($I37*$F37,2)))</f>
        <v>0</v>
      </c>
      <c r="N37" s="33"/>
    </row>
    <row r="38" ht="29.25" customHeight="1">
      <c r="A38" s="34" t="s">
        <v>263</v>
      </c>
      <c r="B38" s="35"/>
      <c r="C38" s="52" t="s">
        <v>264</v>
      </c>
      <c r="D38" s="38" t="s">
        <v>61</v>
      </c>
      <c r="E38" s="48"/>
      <c r="F38" s="49">
        <v>5</v>
      </c>
      <c r="G38" s="48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29.25" customHeight="1">
      <c r="A39" s="34" t="s">
        <v>265</v>
      </c>
      <c r="B39" s="35"/>
      <c r="C39" s="52" t="s">
        <v>266</v>
      </c>
      <c r="D39" s="38" t="s">
        <v>61</v>
      </c>
      <c r="E39" s="48"/>
      <c r="F39" s="49">
        <v>10</v>
      </c>
      <c r="G39" s="48"/>
      <c r="H39" s="41">
        <v>1</v>
      </c>
      <c r="I39" s="42"/>
      <c r="J39" s="39"/>
      <c r="K39" s="42"/>
      <c r="L39" s="42"/>
      <c r="M39" s="43">
        <f t="shared" si="4"/>
        <v>0</v>
      </c>
      <c r="N39" s="33"/>
    </row>
    <row r="40" ht="18.75" customHeight="1">
      <c r="A40" s="34" t="s">
        <v>267</v>
      </c>
      <c r="B40" s="35"/>
      <c r="C40" s="51" t="s">
        <v>268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9.25" customHeight="1">
      <c r="A41" s="34" t="s">
        <v>269</v>
      </c>
      <c r="B41" s="35"/>
      <c r="C41" s="52" t="s">
        <v>270</v>
      </c>
      <c r="D41" s="38" t="s">
        <v>61</v>
      </c>
      <c r="E41" s="48"/>
      <c r="F41" s="49">
        <v>15</v>
      </c>
      <c r="G41" s="48"/>
      <c r="H41" s="41">
        <v>1</v>
      </c>
      <c r="I41" s="42"/>
      <c r="J41" s="39"/>
      <c r="K41" s="42"/>
      <c r="L41" s="42"/>
      <c r="M41" s="43">
        <f t="shared" ref="M41:M42" si="5">IF(ISNUMBER($K41),IF(ISNUMBER($G41),ROUND($K41*$G41,2),ROUND($K41*$F41,2)),IF(ISNUMBER($G41),ROUND($I41*$G41,2),ROUND($I41*$F41,2)))</f>
        <v>0</v>
      </c>
      <c r="N41" s="33"/>
    </row>
    <row r="42" ht="29.25" customHeight="1">
      <c r="A42" s="34" t="s">
        <v>271</v>
      </c>
      <c r="B42" s="35"/>
      <c r="C42" s="52" t="s">
        <v>272</v>
      </c>
      <c r="D42" s="38" t="s">
        <v>61</v>
      </c>
      <c r="E42" s="48"/>
      <c r="F42" s="49">
        <v>15</v>
      </c>
      <c r="G42" s="48"/>
      <c r="H42" s="41">
        <v>1</v>
      </c>
      <c r="I42" s="42"/>
      <c r="J42" s="39"/>
      <c r="K42" s="42"/>
      <c r="L42" s="42"/>
      <c r="M42" s="43">
        <f t="shared" si="5"/>
        <v>0</v>
      </c>
      <c r="N42" s="33"/>
    </row>
    <row r="43" ht="18.75" customHeight="1">
      <c r="A43" s="34" t="s">
        <v>273</v>
      </c>
      <c r="B43" s="35"/>
      <c r="C43" s="51" t="s">
        <v>274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9.25" customHeight="1">
      <c r="A44" s="34" t="s">
        <v>275</v>
      </c>
      <c r="B44" s="35"/>
      <c r="C44" s="52" t="s">
        <v>276</v>
      </c>
      <c r="D44" s="38" t="s">
        <v>61</v>
      </c>
      <c r="E44" s="48"/>
      <c r="F44" s="49">
        <v>20</v>
      </c>
      <c r="G44" s="48"/>
      <c r="H44" s="41">
        <v>1</v>
      </c>
      <c r="I44" s="42"/>
      <c r="J44" s="39"/>
      <c r="K44" s="42"/>
      <c r="L44" s="42"/>
      <c r="M44" s="43">
        <f t="shared" ref="M44:M45" si="6">IF(ISNUMBER($K44),IF(ISNUMBER($G44),ROUND($K44*$G44,2),ROUND($K44*$F44,2)),IF(ISNUMBER($G44),ROUND($I44*$G44,2),ROUND($I44*$F44,2)))</f>
        <v>0</v>
      </c>
      <c r="N44" s="33"/>
    </row>
    <row r="45" ht="29.25" customHeight="1">
      <c r="A45" s="34" t="s">
        <v>277</v>
      </c>
      <c r="B45" s="35"/>
      <c r="C45" s="52" t="s">
        <v>278</v>
      </c>
      <c r="D45" s="38" t="s">
        <v>61</v>
      </c>
      <c r="E45" s="48"/>
      <c r="F45" s="49">
        <v>20</v>
      </c>
      <c r="G45" s="48"/>
      <c r="H45" s="41">
        <v>1</v>
      </c>
      <c r="I45" s="42"/>
      <c r="J45" s="39"/>
      <c r="K45" s="42"/>
      <c r="L45" s="42"/>
      <c r="M45" s="43">
        <f t="shared" si="6"/>
        <v>0</v>
      </c>
      <c r="N45" s="33"/>
    </row>
    <row r="46" ht="18.75" customHeight="1">
      <c r="A46" s="34" t="s">
        <v>279</v>
      </c>
      <c r="B46" s="35"/>
      <c r="C46" s="51" t="s">
        <v>280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29.25" customHeight="1">
      <c r="A47" s="34" t="s">
        <v>281</v>
      </c>
      <c r="B47" s="35"/>
      <c r="C47" s="52" t="s">
        <v>282</v>
      </c>
      <c r="D47" s="38" t="s">
        <v>61</v>
      </c>
      <c r="E47" s="48"/>
      <c r="F47" s="49">
        <v>20</v>
      </c>
      <c r="G47" s="48"/>
      <c r="H47" s="41">
        <v>1</v>
      </c>
      <c r="I47" s="42"/>
      <c r="J47" s="39"/>
      <c r="K47" s="42"/>
      <c r="L47" s="42"/>
      <c r="M47" s="43">
        <f t="shared" ref="M47:M48" si="7">IF(ISNUMBER($K47),IF(ISNUMBER($G47),ROUND($K47*$G47,2),ROUND($K47*$F47,2)),IF(ISNUMBER($G47),ROUND($I47*$G47,2),ROUND($I47*$F47,2)))</f>
        <v>0</v>
      </c>
      <c r="N47" s="33"/>
    </row>
    <row r="48" ht="29.25" customHeight="1">
      <c r="A48" s="34" t="s">
        <v>283</v>
      </c>
      <c r="B48" s="35"/>
      <c r="C48" s="52" t="s">
        <v>284</v>
      </c>
      <c r="D48" s="38" t="s">
        <v>61</v>
      </c>
      <c r="E48" s="48"/>
      <c r="F48" s="49">
        <v>20</v>
      </c>
      <c r="G48" s="48"/>
      <c r="H48" s="41">
        <v>1</v>
      </c>
      <c r="I48" s="42"/>
      <c r="J48" s="39"/>
      <c r="K48" s="42"/>
      <c r="L48" s="42"/>
      <c r="M48" s="43">
        <f t="shared" si="7"/>
        <v>0</v>
      </c>
      <c r="N48" s="33"/>
    </row>
    <row r="49" ht="18.75" customHeight="1">
      <c r="A49" s="34" t="s">
        <v>285</v>
      </c>
      <c r="B49" s="35"/>
      <c r="C49" s="51" t="s">
        <v>286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287</v>
      </c>
      <c r="B50" s="35"/>
      <c r="C50" s="52" t="s">
        <v>288</v>
      </c>
      <c r="D50" s="38" t="s">
        <v>61</v>
      </c>
      <c r="E50" s="48"/>
      <c r="F50" s="49">
        <v>75</v>
      </c>
      <c r="G50" s="48"/>
      <c r="H50" s="41">
        <v>1</v>
      </c>
      <c r="I50" s="42"/>
      <c r="J50" s="39"/>
      <c r="K50" s="42"/>
      <c r="L50" s="42"/>
      <c r="M50" s="43">
        <f t="shared" ref="M50:M51" si="8">IF(ISNUMBER($K50),IF(ISNUMBER($G50),ROUND($K50*$G50,2),ROUND($K50*$F50,2)),IF(ISNUMBER($G50),ROUND($I50*$G50,2),ROUND($I50*$F50,2)))</f>
        <v>0</v>
      </c>
      <c r="N50" s="33"/>
    </row>
    <row r="51" ht="29.25" customHeight="1">
      <c r="A51" s="34" t="s">
        <v>289</v>
      </c>
      <c r="B51" s="35"/>
      <c r="C51" s="52" t="s">
        <v>290</v>
      </c>
      <c r="D51" s="38" t="s">
        <v>43</v>
      </c>
      <c r="E51" s="50"/>
      <c r="F51" s="41">
        <v>2</v>
      </c>
      <c r="G51" s="50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291</v>
      </c>
      <c r="B52" s="35"/>
      <c r="C52" s="51" t="s">
        <v>292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29.25" customHeight="1">
      <c r="A53" s="34" t="s">
        <v>293</v>
      </c>
      <c r="B53" s="35"/>
      <c r="C53" s="52" t="s">
        <v>294</v>
      </c>
      <c r="D53" s="38" t="s">
        <v>61</v>
      </c>
      <c r="E53" s="48"/>
      <c r="F53" s="49">
        <v>10</v>
      </c>
      <c r="G53" s="48"/>
      <c r="H53" s="41">
        <v>1</v>
      </c>
      <c r="I53" s="42"/>
      <c r="J53" s="39"/>
      <c r="K53" s="42"/>
      <c r="L53" s="42"/>
      <c r="M53" s="43">
        <f t="shared" ref="M53:M54" si="9">IF(ISNUMBER($K53),IF(ISNUMBER($G53),ROUND($K53*$G53,2),ROUND($K53*$F53,2)),IF(ISNUMBER($G53),ROUND($I53*$G53,2),ROUND($I53*$F53,2)))</f>
        <v>0</v>
      </c>
      <c r="N53" s="33"/>
    </row>
    <row r="54" ht="29.25" customHeight="1">
      <c r="A54" s="34" t="s">
        <v>295</v>
      </c>
      <c r="B54" s="35"/>
      <c r="C54" s="52" t="s">
        <v>296</v>
      </c>
      <c r="D54" s="38" t="s">
        <v>61</v>
      </c>
      <c r="E54" s="48"/>
      <c r="F54" s="49">
        <v>10</v>
      </c>
      <c r="G54" s="48"/>
      <c r="H54" s="41">
        <v>1</v>
      </c>
      <c r="I54" s="42"/>
      <c r="J54" s="39"/>
      <c r="K54" s="42"/>
      <c r="L54" s="42"/>
      <c r="M54" s="43">
        <f t="shared" si="9"/>
        <v>0</v>
      </c>
      <c r="N54" s="33"/>
    </row>
    <row r="55" ht="22.5" customHeight="1">
      <c r="A55" s="34" t="s">
        <v>297</v>
      </c>
      <c r="B55" s="35"/>
      <c r="C55" s="37" t="s">
        <v>298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299</v>
      </c>
      <c r="B56" s="35"/>
      <c r="C56" s="37" t="s">
        <v>300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18.75" customHeight="1">
      <c r="A57" s="34" t="s">
        <v>301</v>
      </c>
      <c r="B57" s="35"/>
      <c r="C57" s="51" t="s">
        <v>302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29.25" customHeight="1">
      <c r="A58" s="34" t="s">
        <v>303</v>
      </c>
      <c r="B58" s="35"/>
      <c r="C58" s="52" t="s">
        <v>304</v>
      </c>
      <c r="D58" s="38" t="s">
        <v>43</v>
      </c>
      <c r="E58" s="50"/>
      <c r="F58" s="41">
        <v>12</v>
      </c>
      <c r="G58" s="50"/>
      <c r="H58" s="41">
        <v>1</v>
      </c>
      <c r="I58" s="42"/>
      <c r="J58" s="39"/>
      <c r="K58" s="42"/>
      <c r="L58" s="42"/>
      <c r="M58" s="43">
        <f>IF(ISNUMBER($K58),IF(ISNUMBER($G58),ROUND($K58*$G58,2),ROUND($K58*$F58,2)),IF(ISNUMBER($G58),ROUND($I58*$G58,2),ROUND($I58*$F58,2)))</f>
        <v>0</v>
      </c>
      <c r="N58" s="33"/>
    </row>
    <row r="59" ht="18.75" customHeight="1">
      <c r="A59" s="34" t="s">
        <v>305</v>
      </c>
      <c r="B59" s="35"/>
      <c r="C59" s="37" t="s">
        <v>306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18.75" customHeight="1">
      <c r="A60" s="34" t="s">
        <v>307</v>
      </c>
      <c r="B60" s="35"/>
      <c r="C60" s="51" t="s">
        <v>308</v>
      </c>
      <c r="D60" s="38" t="s">
        <v>43</v>
      </c>
      <c r="E60" s="50"/>
      <c r="F60" s="41">
        <v>1</v>
      </c>
      <c r="G60" s="50"/>
      <c r="H60" s="41">
        <v>1</v>
      </c>
      <c r="I60" s="42"/>
      <c r="J60" s="39"/>
      <c r="K60" s="42"/>
      <c r="L60" s="42"/>
      <c r="M60" s="43">
        <f t="shared" ref="M60:M61" si="10">IF(ISNUMBER($K60),IF(ISNUMBER($G60),ROUND($K60*$G60,2),ROUND($K60*$F60,2)),IF(ISNUMBER($G60),ROUND($I60*$G60,2),ROUND($I60*$F60,2)))</f>
        <v>0</v>
      </c>
      <c r="N60" s="33"/>
    </row>
    <row r="61" ht="18.75" customHeight="1">
      <c r="A61" s="34" t="s">
        <v>309</v>
      </c>
      <c r="B61" s="35"/>
      <c r="C61" s="51" t="s">
        <v>310</v>
      </c>
      <c r="D61" s="38" t="s">
        <v>43</v>
      </c>
      <c r="E61" s="50"/>
      <c r="F61" s="41">
        <v>1</v>
      </c>
      <c r="G61" s="50"/>
      <c r="H61" s="41">
        <v>1</v>
      </c>
      <c r="I61" s="42"/>
      <c r="J61" s="39"/>
      <c r="K61" s="42"/>
      <c r="L61" s="42"/>
      <c r="M61" s="43">
        <f t="shared" si="10"/>
        <v>0</v>
      </c>
      <c r="N61" s="33"/>
    </row>
    <row r="62" hidden="1" ht="31.5" customHeight="1">
      <c r="A62" s="44" t="s">
        <v>311</v>
      </c>
      <c r="B62" s="45"/>
      <c r="C62" s="45"/>
      <c r="D62" s="45"/>
      <c r="E62" s="45"/>
      <c r="F62" s="45"/>
      <c r="G62" s="45"/>
      <c r="H62" s="45"/>
      <c r="I62" s="45"/>
      <c r="J62" s="2"/>
      <c r="K62" s="2"/>
      <c r="L62" s="2"/>
      <c r="M62" s="46">
        <f>M$25+SUM(M$28:M$31)+SUM(M$33:M$35)+SUM(M$37:M$39)+SUM(M$41:M$42)+SUM(M$44:M$45)+SUM(M$47:M$48)+SUM(M$50:M$51)+SUM(M$53:M$54)+M$58+SUM(M$60:M$61)</f>
        <v>0</v>
      </c>
      <c r="N62" s="47"/>
    </row>
    <row r="63" ht="26.25" customHeight="1">
      <c r="A63" s="34" t="s">
        <v>312</v>
      </c>
      <c r="B63" s="35"/>
      <c r="C63" s="36" t="s">
        <v>313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29.25" customHeight="1">
      <c r="A64" s="34" t="s">
        <v>314</v>
      </c>
      <c r="B64" s="35"/>
      <c r="C64" s="37" t="s">
        <v>315</v>
      </c>
      <c r="D64" s="38" t="s">
        <v>22</v>
      </c>
      <c r="E64" s="39"/>
      <c r="F64" s="40">
        <v>1</v>
      </c>
      <c r="G64" s="39"/>
      <c r="H64" s="41">
        <v>1</v>
      </c>
      <c r="I64" s="42"/>
      <c r="J64" s="39"/>
      <c r="K64" s="42"/>
      <c r="L64" s="42"/>
      <c r="M64" s="43">
        <f>IF(ISNUMBER($K64),IF(ISNUMBER($G64),ROUND($K64*$G64,2),ROUND($K64*$F64,2)),IF(ISNUMBER($G64),ROUND($I64*$G64,2),ROUND($I64*$F64,2)))</f>
        <v>0</v>
      </c>
      <c r="N64" s="33"/>
    </row>
    <row r="65" ht="22.5" customHeight="1">
      <c r="A65" s="34" t="s">
        <v>316</v>
      </c>
      <c r="B65" s="35"/>
      <c r="C65" s="37" t="s">
        <v>317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318</v>
      </c>
      <c r="B66" s="35"/>
      <c r="C66" s="37" t="s">
        <v>319</v>
      </c>
      <c r="D66" s="38" t="s">
        <v>22</v>
      </c>
      <c r="E66" s="39"/>
      <c r="F66" s="40">
        <v>1</v>
      </c>
      <c r="G66" s="39"/>
      <c r="H66" s="41">
        <v>1</v>
      </c>
      <c r="I66" s="42"/>
      <c r="J66" s="39"/>
      <c r="K66" s="42"/>
      <c r="L66" s="42"/>
      <c r="M66" s="43">
        <f t="shared" ref="M66:M68" si="11">IF(ISNUMBER($K66),IF(ISNUMBER($G66),ROUND($K66*$G66,2),ROUND($K66*$F66,2)),IF(ISNUMBER($G66),ROUND($I66*$G66,2),ROUND($I66*$F66,2)))</f>
        <v>0</v>
      </c>
      <c r="N66" s="33"/>
    </row>
    <row r="67" ht="18.75" customHeight="1">
      <c r="A67" s="34" t="s">
        <v>320</v>
      </c>
      <c r="B67" s="35"/>
      <c r="C67" s="37" t="s">
        <v>321</v>
      </c>
      <c r="D67" s="38" t="s">
        <v>22</v>
      </c>
      <c r="E67" s="39"/>
      <c r="F67" s="40">
        <v>1</v>
      </c>
      <c r="G67" s="39"/>
      <c r="H67" s="41">
        <v>1</v>
      </c>
      <c r="I67" s="42"/>
      <c r="J67" s="39"/>
      <c r="K67" s="42"/>
      <c r="L67" s="42"/>
      <c r="M67" s="43">
        <f t="shared" si="11"/>
        <v>0</v>
      </c>
      <c r="N67" s="33"/>
    </row>
    <row r="68" ht="18.75" customHeight="1">
      <c r="A68" s="34" t="s">
        <v>322</v>
      </c>
      <c r="B68" s="35"/>
      <c r="C68" s="37" t="s">
        <v>323</v>
      </c>
      <c r="D68" s="38" t="s">
        <v>61</v>
      </c>
      <c r="E68" s="48"/>
      <c r="F68" s="49">
        <v>150</v>
      </c>
      <c r="G68" s="48"/>
      <c r="H68" s="41">
        <v>1</v>
      </c>
      <c r="I68" s="42"/>
      <c r="J68" s="39"/>
      <c r="K68" s="42"/>
      <c r="L68" s="42"/>
      <c r="M68" s="43">
        <f t="shared" si="11"/>
        <v>0</v>
      </c>
      <c r="N68" s="33"/>
    </row>
    <row r="69" ht="22.5" customHeight="1">
      <c r="A69" s="34" t="s">
        <v>324</v>
      </c>
      <c r="B69" s="35"/>
      <c r="C69" s="37" t="s">
        <v>325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18.75" customHeight="1">
      <c r="A70" s="34" t="s">
        <v>326</v>
      </c>
      <c r="B70" s="35"/>
      <c r="C70" s="37" t="s">
        <v>327</v>
      </c>
      <c r="D70" s="38" t="s">
        <v>61</v>
      </c>
      <c r="E70" s="48"/>
      <c r="F70" s="49">
        <v>30</v>
      </c>
      <c r="G70" s="48"/>
      <c r="H70" s="41">
        <v>1</v>
      </c>
      <c r="I70" s="42"/>
      <c r="J70" s="39"/>
      <c r="K70" s="42"/>
      <c r="L70" s="42"/>
      <c r="M70" s="43">
        <f t="shared" ref="M70:M76" si="12">IF(ISNUMBER($K70),IF(ISNUMBER($G70),ROUND($K70*$G70,2),ROUND($K70*$F70,2)),IF(ISNUMBER($G70),ROUND($I70*$G70,2),ROUND($I70*$F70,2)))</f>
        <v>0</v>
      </c>
      <c r="N70" s="33"/>
    </row>
    <row r="71" ht="22.5" customHeight="1">
      <c r="A71" s="34" t="s">
        <v>328</v>
      </c>
      <c r="B71" s="35"/>
      <c r="C71" s="37" t="s">
        <v>329</v>
      </c>
      <c r="D71" s="38"/>
      <c r="E71" s="85"/>
      <c r="F71" s="86">
        <v>0</v>
      </c>
      <c r="G71" s="85"/>
      <c r="H71" s="41">
        <v>1</v>
      </c>
      <c r="I71" s="42"/>
      <c r="J71" s="39"/>
      <c r="K71" s="42"/>
      <c r="L71" s="42"/>
      <c r="M71" s="43">
        <f t="shared" si="12"/>
        <v>0</v>
      </c>
      <c r="N71" s="33"/>
    </row>
    <row r="72" ht="18.75" customHeight="1">
      <c r="A72" s="34" t="s">
        <v>330</v>
      </c>
      <c r="B72" s="35"/>
      <c r="C72" s="37" t="s">
        <v>331</v>
      </c>
      <c r="D72" s="38" t="s">
        <v>61</v>
      </c>
      <c r="E72" s="48"/>
      <c r="F72" s="49">
        <v>15</v>
      </c>
      <c r="G72" s="48"/>
      <c r="H72" s="41">
        <v>1</v>
      </c>
      <c r="I72" s="42"/>
      <c r="J72" s="39"/>
      <c r="K72" s="42"/>
      <c r="L72" s="42"/>
      <c r="M72" s="43">
        <f t="shared" si="12"/>
        <v>0</v>
      </c>
      <c r="N72" s="33"/>
    </row>
    <row r="73" ht="22.5" customHeight="1">
      <c r="A73" s="34" t="s">
        <v>332</v>
      </c>
      <c r="B73" s="35"/>
      <c r="C73" s="37" t="s">
        <v>333</v>
      </c>
      <c r="D73" s="38"/>
      <c r="E73" s="85"/>
      <c r="F73" s="86">
        <v>0</v>
      </c>
      <c r="G73" s="85"/>
      <c r="H73" s="41">
        <v>1</v>
      </c>
      <c r="I73" s="42"/>
      <c r="J73" s="39"/>
      <c r="K73" s="42"/>
      <c r="L73" s="42"/>
      <c r="M73" s="43">
        <f t="shared" si="12"/>
        <v>0</v>
      </c>
      <c r="N73" s="33"/>
    </row>
    <row r="74" ht="18.75" customHeight="1">
      <c r="A74" s="34" t="s">
        <v>334</v>
      </c>
      <c r="B74" s="35"/>
      <c r="C74" s="37" t="s">
        <v>335</v>
      </c>
      <c r="D74" s="38" t="s">
        <v>61</v>
      </c>
      <c r="E74" s="48"/>
      <c r="F74" s="49">
        <v>50</v>
      </c>
      <c r="G74" s="48"/>
      <c r="H74" s="41">
        <v>1</v>
      </c>
      <c r="I74" s="42"/>
      <c r="J74" s="39"/>
      <c r="K74" s="42"/>
      <c r="L74" s="42"/>
      <c r="M74" s="43">
        <f t="shared" si="12"/>
        <v>0</v>
      </c>
      <c r="N74" s="33"/>
    </row>
    <row r="75" ht="18.75" customHeight="1">
      <c r="A75" s="34" t="s">
        <v>336</v>
      </c>
      <c r="B75" s="35"/>
      <c r="C75" s="37" t="s">
        <v>337</v>
      </c>
      <c r="D75" s="38" t="s">
        <v>43</v>
      </c>
      <c r="E75" s="50"/>
      <c r="F75" s="41">
        <v>1</v>
      </c>
      <c r="G75" s="50"/>
      <c r="H75" s="41">
        <v>1</v>
      </c>
      <c r="I75" s="42"/>
      <c r="J75" s="39"/>
      <c r="K75" s="42"/>
      <c r="L75" s="42"/>
      <c r="M75" s="43">
        <f t="shared" si="12"/>
        <v>0</v>
      </c>
      <c r="N75" s="33"/>
    </row>
    <row r="76" ht="18.75" customHeight="1">
      <c r="A76" s="34" t="s">
        <v>338</v>
      </c>
      <c r="B76" s="35"/>
      <c r="C76" s="37" t="s">
        <v>339</v>
      </c>
      <c r="D76" s="38" t="s">
        <v>22</v>
      </c>
      <c r="E76" s="39"/>
      <c r="F76" s="40">
        <v>1</v>
      </c>
      <c r="G76" s="39"/>
      <c r="H76" s="41">
        <v>1</v>
      </c>
      <c r="I76" s="42"/>
      <c r="J76" s="39"/>
      <c r="K76" s="42"/>
      <c r="L76" s="42"/>
      <c r="M76" s="43">
        <f t="shared" si="12"/>
        <v>0</v>
      </c>
      <c r="N76" s="33"/>
    </row>
    <row r="77" ht="22.5" customHeight="1">
      <c r="A77" s="34" t="s">
        <v>340</v>
      </c>
      <c r="B77" s="35"/>
      <c r="C77" s="37" t="s">
        <v>341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342</v>
      </c>
      <c r="B78" s="35"/>
      <c r="C78" s="37" t="s">
        <v>335</v>
      </c>
      <c r="D78" s="38" t="s">
        <v>61</v>
      </c>
      <c r="E78" s="48"/>
      <c r="F78" s="49">
        <v>100</v>
      </c>
      <c r="G78" s="48"/>
      <c r="H78" s="41">
        <v>1</v>
      </c>
      <c r="I78" s="42"/>
      <c r="J78" s="39"/>
      <c r="K78" s="42"/>
      <c r="L78" s="42"/>
      <c r="M78" s="43">
        <f t="shared" ref="M78:M80" si="13">IF(ISNUMBER($K78),IF(ISNUMBER($G78),ROUND($K78*$G78,2),ROUND($K78*$F78,2)),IF(ISNUMBER($G78),ROUND($I78*$G78,2),ROUND($I78*$F78,2)))</f>
        <v>0</v>
      </c>
      <c r="N78" s="33"/>
    </row>
    <row r="79" ht="18.75" customHeight="1">
      <c r="A79" s="34" t="s">
        <v>343</v>
      </c>
      <c r="B79" s="35"/>
      <c r="C79" s="37" t="s">
        <v>337</v>
      </c>
      <c r="D79" s="38" t="s">
        <v>43</v>
      </c>
      <c r="E79" s="50"/>
      <c r="F79" s="41">
        <v>2</v>
      </c>
      <c r="G79" s="50"/>
      <c r="H79" s="41">
        <v>1</v>
      </c>
      <c r="I79" s="42"/>
      <c r="J79" s="39"/>
      <c r="K79" s="42"/>
      <c r="L79" s="42"/>
      <c r="M79" s="43">
        <f t="shared" si="13"/>
        <v>0</v>
      </c>
      <c r="N79" s="33"/>
    </row>
    <row r="80" ht="18.75" customHeight="1">
      <c r="A80" s="34" t="s">
        <v>344</v>
      </c>
      <c r="B80" s="35"/>
      <c r="C80" s="37" t="s">
        <v>339</v>
      </c>
      <c r="D80" s="38" t="s">
        <v>22</v>
      </c>
      <c r="E80" s="39"/>
      <c r="F80" s="40">
        <v>1</v>
      </c>
      <c r="G80" s="39"/>
      <c r="H80" s="41">
        <v>1</v>
      </c>
      <c r="I80" s="42"/>
      <c r="J80" s="39"/>
      <c r="K80" s="42"/>
      <c r="L80" s="42"/>
      <c r="M80" s="43">
        <f t="shared" si="13"/>
        <v>0</v>
      </c>
      <c r="N80" s="33"/>
    </row>
    <row r="81" ht="22.5" customHeight="1">
      <c r="A81" s="34" t="s">
        <v>345</v>
      </c>
      <c r="B81" s="35"/>
      <c r="C81" s="37" t="s">
        <v>346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18.75" customHeight="1">
      <c r="A82" s="34" t="s">
        <v>347</v>
      </c>
      <c r="B82" s="35"/>
      <c r="C82" s="37" t="s">
        <v>331</v>
      </c>
      <c r="D82" s="38" t="s">
        <v>61</v>
      </c>
      <c r="E82" s="48"/>
      <c r="F82" s="49">
        <v>10</v>
      </c>
      <c r="G82" s="48"/>
      <c r="H82" s="41">
        <v>1</v>
      </c>
      <c r="I82" s="42"/>
      <c r="J82" s="39"/>
      <c r="K82" s="42"/>
      <c r="L82" s="42"/>
      <c r="M82" s="43">
        <f t="shared" ref="M82:M92" si="14">IF(ISNUMBER($K82),IF(ISNUMBER($G82),ROUND($K82*$G82,2),ROUND($K82*$F82,2)),IF(ISNUMBER($G82),ROUND($I82*$G82,2),ROUND($I82*$F82,2)))</f>
        <v>0</v>
      </c>
      <c r="N82" s="33"/>
    </row>
    <row r="83" ht="18.75" customHeight="1">
      <c r="A83" s="34" t="s">
        <v>348</v>
      </c>
      <c r="B83" s="35"/>
      <c r="C83" s="37" t="s">
        <v>349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 t="shared" si="14"/>
        <v>0</v>
      </c>
      <c r="N83" s="33"/>
    </row>
    <row r="84" ht="18.75" customHeight="1">
      <c r="A84" s="34" t="s">
        <v>350</v>
      </c>
      <c r="B84" s="35"/>
      <c r="C84" s="37" t="s">
        <v>351</v>
      </c>
      <c r="D84" s="38" t="s">
        <v>43</v>
      </c>
      <c r="E84" s="50"/>
      <c r="F84" s="41">
        <v>1</v>
      </c>
      <c r="G84" s="50"/>
      <c r="H84" s="41">
        <v>1</v>
      </c>
      <c r="I84" s="42"/>
      <c r="J84" s="39"/>
      <c r="K84" s="42"/>
      <c r="L84" s="42"/>
      <c r="M84" s="43">
        <f t="shared" si="14"/>
        <v>0</v>
      </c>
      <c r="N84" s="33"/>
    </row>
    <row r="85" ht="22.5" customHeight="1">
      <c r="A85" s="34" t="s">
        <v>352</v>
      </c>
      <c r="B85" s="35"/>
      <c r="C85" s="37" t="s">
        <v>353</v>
      </c>
      <c r="D85" s="38"/>
      <c r="E85" s="85"/>
      <c r="F85" s="86">
        <v>0</v>
      </c>
      <c r="G85" s="85"/>
      <c r="H85" s="41">
        <v>1</v>
      </c>
      <c r="I85" s="42"/>
      <c r="J85" s="39"/>
      <c r="K85" s="42"/>
      <c r="L85" s="42"/>
      <c r="M85" s="43">
        <f t="shared" si="14"/>
        <v>0</v>
      </c>
      <c r="N85" s="33"/>
    </row>
    <row r="86" ht="18.75" customHeight="1">
      <c r="A86" s="34" t="s">
        <v>354</v>
      </c>
      <c r="B86" s="35"/>
      <c r="C86" s="37" t="s">
        <v>335</v>
      </c>
      <c r="D86" s="38" t="s">
        <v>61</v>
      </c>
      <c r="E86" s="48"/>
      <c r="F86" s="49">
        <v>230</v>
      </c>
      <c r="G86" s="48"/>
      <c r="H86" s="41">
        <v>1</v>
      </c>
      <c r="I86" s="42"/>
      <c r="J86" s="39"/>
      <c r="K86" s="42"/>
      <c r="L86" s="42"/>
      <c r="M86" s="43">
        <f t="shared" si="14"/>
        <v>0</v>
      </c>
      <c r="N86" s="33"/>
    </row>
    <row r="87" ht="18.75" customHeight="1">
      <c r="A87" s="34" t="s">
        <v>355</v>
      </c>
      <c r="B87" s="35"/>
      <c r="C87" s="37" t="s">
        <v>337</v>
      </c>
      <c r="D87" s="38" t="s">
        <v>43</v>
      </c>
      <c r="E87" s="50"/>
      <c r="F87" s="41">
        <v>6</v>
      </c>
      <c r="G87" s="50"/>
      <c r="H87" s="41">
        <v>1</v>
      </c>
      <c r="I87" s="42"/>
      <c r="J87" s="39"/>
      <c r="K87" s="42"/>
      <c r="L87" s="42"/>
      <c r="M87" s="43">
        <f t="shared" si="14"/>
        <v>0</v>
      </c>
      <c r="N87" s="33"/>
    </row>
    <row r="88" ht="18.75" customHeight="1">
      <c r="A88" s="34" t="s">
        <v>356</v>
      </c>
      <c r="B88" s="35"/>
      <c r="C88" s="37" t="s">
        <v>339</v>
      </c>
      <c r="D88" s="38" t="s">
        <v>22</v>
      </c>
      <c r="E88" s="39"/>
      <c r="F88" s="40">
        <v>1</v>
      </c>
      <c r="G88" s="39"/>
      <c r="H88" s="41">
        <v>1</v>
      </c>
      <c r="I88" s="42"/>
      <c r="J88" s="39"/>
      <c r="K88" s="42"/>
      <c r="L88" s="42"/>
      <c r="M88" s="43">
        <f t="shared" si="14"/>
        <v>0</v>
      </c>
      <c r="N88" s="33"/>
    </row>
    <row r="89" ht="22.5" customHeight="1">
      <c r="A89" s="34" t="s">
        <v>357</v>
      </c>
      <c r="B89" s="35"/>
      <c r="C89" s="37" t="s">
        <v>333</v>
      </c>
      <c r="D89" s="38"/>
      <c r="E89" s="85"/>
      <c r="F89" s="86">
        <v>0</v>
      </c>
      <c r="G89" s="85"/>
      <c r="H89" s="41">
        <v>1</v>
      </c>
      <c r="I89" s="42"/>
      <c r="J89" s="39"/>
      <c r="K89" s="42"/>
      <c r="L89" s="42"/>
      <c r="M89" s="43">
        <f t="shared" si="14"/>
        <v>0</v>
      </c>
      <c r="N89" s="33"/>
    </row>
    <row r="90" ht="18.75" customHeight="1">
      <c r="A90" s="34" t="s">
        <v>358</v>
      </c>
      <c r="B90" s="35"/>
      <c r="C90" s="37" t="s">
        <v>335</v>
      </c>
      <c r="D90" s="38" t="s">
        <v>61</v>
      </c>
      <c r="E90" s="48"/>
      <c r="F90" s="49">
        <v>115</v>
      </c>
      <c r="G90" s="48"/>
      <c r="H90" s="41">
        <v>1</v>
      </c>
      <c r="I90" s="42"/>
      <c r="J90" s="39"/>
      <c r="K90" s="42"/>
      <c r="L90" s="42"/>
      <c r="M90" s="43">
        <f t="shared" si="14"/>
        <v>0</v>
      </c>
      <c r="N90" s="33"/>
    </row>
    <row r="91" ht="18.75" customHeight="1">
      <c r="A91" s="34" t="s">
        <v>359</v>
      </c>
      <c r="B91" s="35"/>
      <c r="C91" s="37" t="s">
        <v>337</v>
      </c>
      <c r="D91" s="38" t="s">
        <v>43</v>
      </c>
      <c r="E91" s="50"/>
      <c r="F91" s="41">
        <v>4</v>
      </c>
      <c r="G91" s="50"/>
      <c r="H91" s="41">
        <v>1</v>
      </c>
      <c r="I91" s="42"/>
      <c r="J91" s="39"/>
      <c r="K91" s="42"/>
      <c r="L91" s="42"/>
      <c r="M91" s="43">
        <f t="shared" si="14"/>
        <v>0</v>
      </c>
      <c r="N91" s="33"/>
    </row>
    <row r="92" ht="18.75" customHeight="1">
      <c r="A92" s="34" t="s">
        <v>360</v>
      </c>
      <c r="B92" s="35"/>
      <c r="C92" s="37" t="s">
        <v>339</v>
      </c>
      <c r="D92" s="38" t="s">
        <v>22</v>
      </c>
      <c r="E92" s="39"/>
      <c r="F92" s="40">
        <v>1</v>
      </c>
      <c r="G92" s="39"/>
      <c r="H92" s="41">
        <v>1</v>
      </c>
      <c r="I92" s="42"/>
      <c r="J92" s="39"/>
      <c r="K92" s="42"/>
      <c r="L92" s="42"/>
      <c r="M92" s="43">
        <f t="shared" si="14"/>
        <v>0</v>
      </c>
      <c r="N92" s="33"/>
    </row>
    <row r="93" hidden="1" ht="31.5" customHeight="1">
      <c r="A93" s="44" t="s">
        <v>361</v>
      </c>
      <c r="B93" s="45"/>
      <c r="C93" s="45"/>
      <c r="D93" s="45"/>
      <c r="E93" s="45"/>
      <c r="F93" s="45"/>
      <c r="G93" s="45"/>
      <c r="H93" s="45"/>
      <c r="I93" s="45"/>
      <c r="J93" s="2"/>
      <c r="K93" s="2"/>
      <c r="L93" s="2"/>
      <c r="M93" s="46">
        <f>M$64+SUM(M$66:M$68)+SUM(M$70:M$76)+SUM(M$78:M$80)+SUM(M$82:M$92)</f>
        <v>0</v>
      </c>
      <c r="N93" s="47"/>
    </row>
    <row r="94" ht="26.25" customHeight="1">
      <c r="A94" s="34" t="s">
        <v>362</v>
      </c>
      <c r="B94" s="35"/>
      <c r="C94" s="36" t="s">
        <v>363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22.5" customHeight="1">
      <c r="A95" s="34" t="s">
        <v>364</v>
      </c>
      <c r="B95" s="35"/>
      <c r="C95" s="37" t="s">
        <v>365</v>
      </c>
      <c r="D95" s="38" t="s">
        <v>22</v>
      </c>
      <c r="E95" s="39"/>
      <c r="F95" s="40">
        <v>1</v>
      </c>
      <c r="G95" s="39"/>
      <c r="H95" s="41">
        <v>1</v>
      </c>
      <c r="I95" s="42"/>
      <c r="J95" s="39"/>
      <c r="K95" s="42"/>
      <c r="L95" s="42"/>
      <c r="M95" s="43">
        <f t="shared" ref="M95:M97" si="15">IF(ISNUMBER($K95),IF(ISNUMBER($G95),ROUND($K95*$G95,2),ROUND($K95*$F95,2)),IF(ISNUMBER($G95),ROUND($I95*$G95,2),ROUND($I95*$F95,2)))</f>
        <v>0</v>
      </c>
      <c r="N95" s="33"/>
    </row>
    <row r="96" ht="22.5" customHeight="1">
      <c r="A96" s="34" t="s">
        <v>366</v>
      </c>
      <c r="B96" s="35"/>
      <c r="C96" s="37" t="s">
        <v>367</v>
      </c>
      <c r="D96" s="38" t="s">
        <v>22</v>
      </c>
      <c r="E96" s="39"/>
      <c r="F96" s="40">
        <v>1</v>
      </c>
      <c r="G96" s="39"/>
      <c r="H96" s="41">
        <v>1</v>
      </c>
      <c r="I96" s="42"/>
      <c r="J96" s="39"/>
      <c r="K96" s="42"/>
      <c r="L96" s="42"/>
      <c r="M96" s="43">
        <f t="shared" si="15"/>
        <v>0</v>
      </c>
      <c r="N96" s="33"/>
    </row>
    <row r="97" ht="22.5" customHeight="1">
      <c r="A97" s="34" t="s">
        <v>368</v>
      </c>
      <c r="B97" s="35"/>
      <c r="C97" s="37" t="s">
        <v>369</v>
      </c>
      <c r="D97" s="38" t="s">
        <v>22</v>
      </c>
      <c r="E97" s="39"/>
      <c r="F97" s="40">
        <v>1</v>
      </c>
      <c r="G97" s="39"/>
      <c r="H97" s="41">
        <v>1</v>
      </c>
      <c r="I97" s="42"/>
      <c r="J97" s="39"/>
      <c r="K97" s="42"/>
      <c r="L97" s="42"/>
      <c r="M97" s="43">
        <f t="shared" si="15"/>
        <v>0</v>
      </c>
      <c r="N97" s="33"/>
    </row>
    <row r="98" hidden="1" ht="31.5" customHeight="1">
      <c r="A98" s="44" t="s">
        <v>370</v>
      </c>
      <c r="B98" s="45"/>
      <c r="C98" s="45"/>
      <c r="D98" s="45"/>
      <c r="E98" s="45"/>
      <c r="F98" s="45"/>
      <c r="G98" s="45"/>
      <c r="H98" s="45"/>
      <c r="I98" s="45"/>
      <c r="J98" s="2"/>
      <c r="K98" s="2"/>
      <c r="L98" s="2"/>
      <c r="M98" s="46">
        <f>SUM(M$95:M$97)</f>
        <v>0</v>
      </c>
      <c r="N98" s="47"/>
    </row>
    <row r="99" ht="15" customHeight="1">
      <c r="A99" s="54" t="s">
        <v>371</v>
      </c>
      <c r="B99" s="55"/>
      <c r="C99" s="55"/>
      <c r="D99" s="55"/>
      <c r="E99" s="55"/>
      <c r="F99" s="55"/>
      <c r="G99" s="55"/>
      <c r="H99" s="55"/>
      <c r="I99" s="55"/>
      <c r="J99" s="2"/>
      <c r="K99" s="2"/>
      <c r="L99" s="2"/>
      <c r="M99" s="56">
        <f>SUM(M$11:M$12)+SUM(M$16:M$18)+M$20+M$22+M$25+SUM(M$28:M$31)+SUM(M$33:M$35)+SUM(M$37:M$39)+SUM(M$41:M$42)+SUM(M$44:M$45)+SUM(M$47:M$48)+SUM(M$50:M$51)+SUM(M$53:M$54)+M$58+SUM(M$60:M$61)+M$64+SUM(M$66:M$68)+SUM(M$70:M$76)+SUM(M$78:M$80)+SUM(M$82:M$92)+SUM(M$95:M$97)</f>
        <v>0</v>
      </c>
      <c r="N99" s="57"/>
    </row>
    <row r="100" ht="15" customHeight="1">
      <c r="A100" s="58" t="s">
        <v>194</v>
      </c>
      <c r="B100" s="59"/>
      <c r="C100" s="59"/>
      <c r="D100" s="59"/>
      <c r="E100" s="59"/>
      <c r="F100" s="59"/>
      <c r="G100" s="59"/>
      <c r="H100" s="59"/>
      <c r="I100" s="59"/>
      <c r="J100" s="2"/>
      <c r="K100" s="2"/>
      <c r="L100" s="2"/>
      <c r="M100" s="60">
        <f>(SUMIF($H$8:$H$98,1,$M$8:$M$98))*0.2</f>
        <v>0</v>
      </c>
      <c r="N100" s="57"/>
    </row>
    <row r="101" ht="15" customHeight="1">
      <c r="A101" s="61" t="s">
        <v>372</v>
      </c>
      <c r="B101" s="62"/>
      <c r="C101" s="62"/>
      <c r="D101" s="62"/>
      <c r="E101" s="62"/>
      <c r="F101" s="62"/>
      <c r="G101" s="62"/>
      <c r="H101" s="62"/>
      <c r="I101" s="62"/>
      <c r="J101" s="2"/>
      <c r="K101" s="2"/>
      <c r="L101" s="2"/>
      <c r="M101" s="63">
        <f>SUM(M$99:M$100)</f>
        <v>0</v>
      </c>
      <c r="N101" s="57"/>
    </row>
  </sheetData>
  <sheetProtection sheet="1" objects="1" scenarios="1" spinCount="100000" saltValue="37d8QycbciI2IYlm8B23Jj0W7PNWyc1Jcd+dYkVEvD7a6LGP3eXKf1AyXQnfB90P0C8lLtKWWumODJF/p9+XKA==" hashValue="TlIQ2piLUAJF0Z4R7MUaSANzSKuLPpkps8IRHMHZ+d7GNhUAoZpOcGSiSJs1itbnUMnTvYXe+ZLa7N9mwx87eQ==" algorithmName="SHA-512" password="CB83"/>
  <mergeCells count="11">
    <mergeCell ref="A1:M2"/>
    <mergeCell ref="A3:M4"/>
    <mergeCell ref="A5:M5"/>
    <mergeCell ref="A13:I13"/>
    <mergeCell ref="A23:I23"/>
    <mergeCell ref="A62:I62"/>
    <mergeCell ref="A93:I93"/>
    <mergeCell ref="A98:I98"/>
    <mergeCell ref="A99:I99"/>
    <mergeCell ref="A100:I100"/>
    <mergeCell ref="A101:I10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01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54" t="s">
        <v>373</v>
      </c>
      <c r="B7" s="55"/>
      <c r="C7" s="55"/>
      <c r="D7" s="55"/>
      <c r="E7" s="55"/>
      <c r="F7" s="55"/>
      <c r="G7" s="55"/>
      <c r="H7" s="55"/>
      <c r="I7" s="55"/>
      <c r="J7" s="2"/>
      <c r="K7" s="2"/>
      <c r="L7" s="2"/>
      <c r="M7" s="56">
        <f>'LOT 01 VRD ET GENIE CIVIL'!$M$100+'LOT 02 ELECTRICITE'!$M$99+'LOT 02 ELECTRICITE'!$M$1</f>
        <v>0</v>
      </c>
      <c r="N7" s="57"/>
    </row>
    <row r="8" ht="15" customHeight="1">
      <c r="A8" s="58" t="s">
        <v>374</v>
      </c>
      <c r="B8" s="59"/>
      <c r="C8" s="59"/>
      <c r="D8" s="59"/>
      <c r="E8" s="59"/>
      <c r="F8" s="59"/>
      <c r="G8" s="59"/>
      <c r="H8" s="59"/>
      <c r="I8" s="59"/>
      <c r="J8" s="2"/>
      <c r="K8" s="2"/>
      <c r="L8" s="2"/>
      <c r="M8" s="60">
        <f>'LOT 01 VRD ET GENIE CIVIL'!$M$101+'LOT 02 ELECTRICITE'!$M$100</f>
        <v>0</v>
      </c>
      <c r="N8" s="57"/>
    </row>
    <row r="9" ht="16.5" customHeight="1">
      <c r="A9" s="61" t="s">
        <v>375</v>
      </c>
      <c r="B9" s="62"/>
      <c r="C9" s="62"/>
      <c r="D9" s="62"/>
      <c r="E9" s="62"/>
      <c r="F9" s="62"/>
      <c r="G9" s="62"/>
      <c r="H9" s="62"/>
      <c r="I9" s="62"/>
      <c r="J9" s="2"/>
      <c r="K9" s="2"/>
      <c r="L9" s="2"/>
      <c r="M9" s="63">
        <f>SUM(M$7:M$8)</f>
        <v>0</v>
      </c>
      <c r="N9" s="57"/>
    </row>
    <row r="11" ht="22.5" customHeight="1">
      <c r="A11" s="87" t="s">
        <v>376</v>
      </c>
      <c r="B11" s="88"/>
      <c r="C11" s="89"/>
      <c r="D11" s="88" t="s">
        <v>377</v>
      </c>
      <c r="E11" s="88"/>
      <c r="F11" s="88"/>
      <c r="G11" s="88"/>
      <c r="H11" s="88"/>
      <c r="I11" s="88"/>
      <c r="J11" s="88"/>
      <c r="K11" s="88"/>
      <c r="L11" s="88"/>
      <c r="M11" s="89"/>
      <c r="N11" s="90"/>
    </row>
    <row r="12" ht="35.25" customHeight="1">
      <c r="A12" s="91"/>
      <c r="B12" s="92"/>
      <c r="C12" s="93"/>
      <c r="D12" s="94"/>
      <c r="F12" s="94"/>
      <c r="G12" s="2"/>
      <c r="H12" s="94"/>
      <c r="I12" s="94"/>
      <c r="M12" s="95"/>
      <c r="N12" s="96"/>
    </row>
    <row r="13" ht="33.75" customHeight="1">
      <c r="A13" s="97"/>
      <c r="B13" s="92"/>
      <c r="C13" s="98"/>
      <c r="D13" s="99"/>
      <c r="F13" s="99"/>
      <c r="G13" s="100"/>
      <c r="H13" s="99"/>
      <c r="I13" s="99"/>
      <c r="M13" s="98"/>
      <c r="N13" s="96"/>
    </row>
  </sheetData>
  <sheetProtection sheet="1" objects="1" scenarios="1" spinCount="100000" saltValue="idKmoP2xf5hs4Nb6xZ2kqOMTmjdYdkCTM1YqIXc9Mh1Xib4+lVa1kosV29I0O8NXfLEGM7qygw6IzdNk2cZWuQ==" hashValue="8romDHNaTtXAuydW1CPFepneDwOI0zHSG+9knwzk9FTtIYvi1vXMKNwXwkeErCXK5NPCvZc9CrJLOwUS07NWDQ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2025-11-04T10:17:28Z</dcterms:modified>
</cp:coreProperties>
</file>